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epartamento de Presupuestos 2025\Información Externa 2025\Junta de Órgano de Gobierno\Primer Semestre 2025\Informe ene-jun 2025\"/>
    </mc:Choice>
  </mc:AlternateContent>
  <xr:revisionPtr revIDLastSave="0" documentId="13_ncr:1_{FE32C35A-E9AE-4204-AEEC-3DD1CC517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5.4.1.a (1)" sheetId="7" r:id="rId1"/>
    <sheet name="Anexo 5.4.1.a (2)" sheetId="8" r:id="rId2"/>
  </sheets>
  <definedNames>
    <definedName name="_xlnm.Print_Area" localSheetId="1">'Anexo 5.4.1.a (2)'!$A$3:$I$42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8" l="1"/>
  <c r="D42" i="8"/>
  <c r="G42" i="8" s="1"/>
  <c r="C42" i="8"/>
  <c r="B42" i="8"/>
  <c r="G41" i="8"/>
  <c r="G40" i="8"/>
  <c r="G39" i="8"/>
  <c r="F35" i="8"/>
  <c r="G35" i="8" s="1"/>
  <c r="E35" i="8"/>
  <c r="D35" i="8"/>
  <c r="H35" i="8" s="1"/>
  <c r="C35" i="8"/>
  <c r="B35" i="8"/>
  <c r="F34" i="8"/>
  <c r="E34" i="8"/>
  <c r="G34" i="8" s="1"/>
  <c r="D34" i="8"/>
  <c r="H34" i="8" s="1"/>
  <c r="C34" i="8"/>
  <c r="B34" i="8"/>
  <c r="F33" i="8"/>
  <c r="E33" i="8"/>
  <c r="G33" i="8" s="1"/>
  <c r="D33" i="8"/>
  <c r="C33" i="8"/>
  <c r="B33" i="8"/>
  <c r="G32" i="8"/>
  <c r="F32" i="8"/>
  <c r="E32" i="8"/>
  <c r="D32" i="8"/>
  <c r="C32" i="8"/>
  <c r="C36" i="8" s="1"/>
  <c r="B32" i="8"/>
  <c r="F31" i="8"/>
  <c r="E31" i="8"/>
  <c r="D31" i="8"/>
  <c r="C31" i="8"/>
  <c r="B31" i="8"/>
  <c r="F30" i="8"/>
  <c r="F36" i="8" s="1"/>
  <c r="E30" i="8"/>
  <c r="E36" i="8" s="1"/>
  <c r="D30" i="8"/>
  <c r="C30" i="8"/>
  <c r="B30" i="8"/>
  <c r="B36" i="8" s="1"/>
  <c r="F25" i="8"/>
  <c r="E25" i="8"/>
  <c r="D25" i="8"/>
  <c r="C25" i="8"/>
  <c r="B25" i="8"/>
  <c r="H24" i="8"/>
  <c r="G24" i="8"/>
  <c r="H23" i="8"/>
  <c r="G23" i="8"/>
  <c r="G22" i="8"/>
  <c r="H22" i="8" s="1"/>
  <c r="G21" i="8"/>
  <c r="H21" i="8" s="1"/>
  <c r="G20" i="8"/>
  <c r="H20" i="8" s="1"/>
  <c r="G19" i="8"/>
  <c r="H19" i="8" s="1"/>
  <c r="F14" i="8"/>
  <c r="E14" i="8"/>
  <c r="D14" i="8"/>
  <c r="C14" i="8"/>
  <c r="B14" i="8"/>
  <c r="H13" i="8"/>
  <c r="G13" i="8"/>
  <c r="H12" i="8"/>
  <c r="G12" i="8"/>
  <c r="G11" i="8"/>
  <c r="H11" i="8" s="1"/>
  <c r="H10" i="8"/>
  <c r="G10" i="8"/>
  <c r="G9" i="8"/>
  <c r="H9" i="8" s="1"/>
  <c r="H8" i="8"/>
  <c r="G8" i="8"/>
  <c r="G14" i="8" s="1"/>
  <c r="G25" i="8" l="1"/>
  <c r="D36" i="8"/>
  <c r="G31" i="8"/>
  <c r="H31" i="8" s="1"/>
  <c r="H14" i="8"/>
  <c r="H25" i="8"/>
  <c r="H30" i="8"/>
  <c r="H33" i="8"/>
  <c r="H32" i="8"/>
  <c r="G30" i="8"/>
  <c r="M23" i="7"/>
  <c r="L23" i="7"/>
  <c r="K23" i="7"/>
  <c r="G23" i="7"/>
  <c r="I21" i="7"/>
  <c r="I20" i="7"/>
  <c r="K15" i="7"/>
  <c r="J19" i="7"/>
  <c r="J18" i="7"/>
  <c r="J17" i="7"/>
  <c r="J16" i="7"/>
  <c r="J15" i="7"/>
  <c r="G18" i="7"/>
  <c r="G17" i="7"/>
  <c r="G16" i="7"/>
  <c r="G11" i="7"/>
  <c r="K19" i="7"/>
  <c r="G19" i="7"/>
  <c r="E19" i="7"/>
  <c r="G36" i="8" l="1"/>
  <c r="H36" i="8" s="1"/>
  <c r="J23" i="7"/>
  <c r="F23" i="7"/>
  <c r="C31" i="7" s="1"/>
  <c r="C23" i="7"/>
  <c r="M22" i="7"/>
  <c r="L22" i="7"/>
  <c r="K22" i="7"/>
  <c r="J22" i="7"/>
  <c r="I22" i="7"/>
  <c r="I23" i="7" s="1"/>
  <c r="H22" i="7"/>
  <c r="H23" i="7" s="1"/>
  <c r="G22" i="7"/>
  <c r="F22" i="7"/>
  <c r="E22" i="7"/>
  <c r="E23" i="7" s="1"/>
  <c r="D22" i="7"/>
  <c r="D23" i="7" s="1"/>
  <c r="C22" i="7"/>
  <c r="B22" i="7"/>
  <c r="B23" i="7" s="1"/>
  <c r="M19" i="7"/>
  <c r="M18" i="7"/>
  <c r="M17" i="7"/>
  <c r="M16" i="7"/>
  <c r="M15" i="7"/>
  <c r="L19" i="7"/>
  <c r="K16" i="7"/>
  <c r="L16" i="7"/>
  <c r="K17" i="7"/>
  <c r="L17" i="7"/>
  <c r="K18" i="7"/>
  <c r="L18" i="7"/>
  <c r="L15" i="7"/>
  <c r="I16" i="7"/>
  <c r="I17" i="7"/>
  <c r="I18" i="7"/>
  <c r="I15" i="7"/>
  <c r="I19" i="7" s="1"/>
  <c r="D19" i="7"/>
  <c r="F19" i="7"/>
  <c r="H19" i="7"/>
  <c r="C19" i="7"/>
  <c r="B19" i="7"/>
  <c r="G15" i="7"/>
  <c r="E18" i="7"/>
  <c r="E17" i="7"/>
  <c r="E16" i="7"/>
  <c r="E15" i="7"/>
  <c r="M11" i="7"/>
  <c r="M10" i="7"/>
  <c r="J11" i="7"/>
  <c r="I11" i="7"/>
  <c r="K11" i="7" s="1"/>
  <c r="H11" i="7"/>
  <c r="J10" i="7"/>
  <c r="I10" i="7"/>
  <c r="L10" i="7" s="1"/>
  <c r="F11" i="7"/>
  <c r="D11" i="7"/>
  <c r="C11" i="7"/>
  <c r="B11" i="7"/>
  <c r="L11" i="7"/>
  <c r="G10" i="7"/>
  <c r="E10" i="7"/>
  <c r="M9" i="7"/>
  <c r="L9" i="7"/>
  <c r="K9" i="7"/>
  <c r="J9" i="7"/>
  <c r="I9" i="7"/>
  <c r="E9" i="7"/>
  <c r="G9" i="7"/>
  <c r="K10" i="7" l="1"/>
  <c r="E11" i="7"/>
</calcChain>
</file>

<file path=xl/sharedStrings.xml><?xml version="1.0" encoding="utf-8"?>
<sst xmlns="http://schemas.openxmlformats.org/spreadsheetml/2006/main" count="115" uniqueCount="82">
  <si>
    <t>Total</t>
  </si>
  <si>
    <t>Propios</t>
  </si>
  <si>
    <t>Fiscales</t>
  </si>
  <si>
    <t>(Miles de Pesos)</t>
  </si>
  <si>
    <t>INGRESOS</t>
  </si>
  <si>
    <t>Presupuesto modificado anual
(A)</t>
  </si>
  <si>
    <t>Programado al periodo
(B)</t>
  </si>
  <si>
    <t>Devengado no cobrado
(E)</t>
  </si>
  <si>
    <t>Total. Captado + Devengado no cobrado
(F) = D+E</t>
  </si>
  <si>
    <t>Diferencia
(G) = B-F</t>
  </si>
  <si>
    <t>GASTO</t>
  </si>
  <si>
    <t>Fuente de Ingresos</t>
  </si>
  <si>
    <t>Porcentaje del programado al periodo respecto del presupuesto modificado anual
(C) = (B/A)*100</t>
  </si>
  <si>
    <t>Presupuesto Original Anual</t>
  </si>
  <si>
    <t>Porcentaje del total captado respecto del programado al periodo
(H) = (F/B)*100</t>
  </si>
  <si>
    <t>Porcentaje del total captado respecto del modificado anual
(I) = (F/A)*100</t>
  </si>
  <si>
    <t>Presupuesto Ejercido y Presupuesto Devengado</t>
  </si>
  <si>
    <t xml:space="preserve">(Menor) o Mayor capatación en relación con lo programado al periodo
</t>
  </si>
  <si>
    <t>% variación Programado y captado</t>
  </si>
  <si>
    <t>RECURSOS FISCALES</t>
  </si>
  <si>
    <t>RECURSOS PROPIOS</t>
  </si>
  <si>
    <t>O001 Actividades de apoyo a la función pública y buen gobierno</t>
  </si>
  <si>
    <t>M001 Actividades de apoyo administrativo</t>
  </si>
  <si>
    <t>EJERCICIO DEL PRESUPUESTO DE EGRESOS POR CAPÍTULO DEL GASTO</t>
  </si>
  <si>
    <t xml:space="preserve">EXPLICACIÓN DE LAS CAUSAS DE LOS SOBRE Y SUB EJERCICIOS </t>
  </si>
  <si>
    <t>(miles de pesos)</t>
  </si>
  <si>
    <t>CUMPLIMIENTO %</t>
  </si>
  <si>
    <t>CAPÍTULO DE GASTO*</t>
  </si>
  <si>
    <t>ORIGINAL</t>
  </si>
  <si>
    <t>MODIFICADO ANUAL (B)</t>
  </si>
  <si>
    <t>PROGRAMADO (C)</t>
  </si>
  <si>
    <t>EJERCIDO  (D)</t>
  </si>
  <si>
    <t>DEVENGADO (E)</t>
  </si>
  <si>
    <t>TOTAL (D+E=F)</t>
  </si>
  <si>
    <t>(F*100)/C</t>
  </si>
  <si>
    <t>ANUAL (A)</t>
  </si>
  <si>
    <t>Subtotal</t>
  </si>
  <si>
    <t>DEVENGADO</t>
  </si>
  <si>
    <t>(E)</t>
  </si>
  <si>
    <t>CONSOLIDADO*</t>
  </si>
  <si>
    <t>TOTAL</t>
  </si>
  <si>
    <t>PROGRAMA PRESUPUESTARIO</t>
  </si>
  <si>
    <t>MODIFICADO</t>
  </si>
  <si>
    <t>EJERCIDO</t>
  </si>
  <si>
    <t>ANUAL (B)</t>
  </si>
  <si>
    <t>(D)</t>
  </si>
  <si>
    <t>(D*100)/C</t>
  </si>
  <si>
    <t xml:space="preserve">*En caso de que algún capítulo de gasto no aplique, omitirlo en la tabla.   </t>
  </si>
  <si>
    <t>Capítulo de Gasto</t>
  </si>
  <si>
    <t>Porcentaje del total respecto del programado al periodo
(H) = F/B*100</t>
  </si>
  <si>
    <t xml:space="preserve">(Menor) o Mayor gasto en relación con lo programado al periodo
</t>
  </si>
  <si>
    <t>Porcentaje del total respecto del modificado anual
(I) = F/A*100</t>
  </si>
  <si>
    <t>Porcentaje del programado al periodo respecto del presupuesto modificado anual
(C) = B/A*100</t>
  </si>
  <si>
    <t>% variación Programado y ejercido</t>
  </si>
  <si>
    <t>Devengado no pagado
(E)</t>
  </si>
  <si>
    <t>Total. Ejercido + Devengado no pagado
(F) = D+E</t>
  </si>
  <si>
    <t>4000</t>
  </si>
  <si>
    <t>SubTotal</t>
  </si>
  <si>
    <t>Operaciones ajenas netas</t>
  </si>
  <si>
    <t>Disponibilidad inicial</t>
  </si>
  <si>
    <t>Enteros TESOFE</t>
  </si>
  <si>
    <t>Disponibilidad final</t>
  </si>
  <si>
    <t>Explicación de las Variaciones</t>
  </si>
  <si>
    <t>Captado por la operación del ejercicio 2019
(D)</t>
  </si>
  <si>
    <t>Anexo 5.4.1.a (1)</t>
  </si>
  <si>
    <t>Anexo 5.4.1.a (2)</t>
  </si>
  <si>
    <t>ENERO-DICIEMBRE</t>
  </si>
  <si>
    <t>Enero-junio</t>
  </si>
  <si>
    <t>Cifras a junio</t>
  </si>
  <si>
    <t>ENERO-JUNIO</t>
  </si>
  <si>
    <t>ENERO - JUNIO 2025</t>
  </si>
  <si>
    <t>ENERO - JUNIO 2025 (miles de pesos)</t>
  </si>
  <si>
    <t>3000</t>
  </si>
  <si>
    <t>Nombre de la Institución: El Colegio de la Frontera Sur</t>
  </si>
  <si>
    <t>Cifras al 30 de junio</t>
  </si>
  <si>
    <t>Ejercido por la operación del ejercicio
(D)</t>
  </si>
  <si>
    <t xml:space="preserve">ECOSUR tuvo en el periodo enero – junio 2025 un presupuesto programado de 235,467.9 miles de pesos, distribuido en 229,260.0 miles de pesos de recursos fiscales (97.36%) y 6,207.9 miles de pesos de recursos propios (2.64%). El presupuesto de recursos fiscales programado al periodo fue ministrado en un 98.61% y en recursos propios el ingreso captado más devengado fue del 37.17% en comparación con el programado (Tabla 2). El ingreso propio corresponde a proyectos de investigación, prestación de servicios de laboratorios, cursos de capacitación, entre otros. El presupuesto total ejercido en gasto corriente durante el periodo enero - junio 2025, fue por un monto de 198,306.2 miles de pesos, lo que representó 84.22% del presupuesto programado al mismo periodo. El presupuesto programado de recursos fiscales para el periodo enero – junio fue ejercido en un 84.69%, y se ejerció el 66.95% de los recursos propios programados. Lo anterior, llevó a un subejercicio presupuestal de 15.78% del presupuesto programado. El subejercicio se originó en recursos fiscales y propios, debido a que al cierre del periodo se pagó un monto menor al programado en sueldos, prima de antigüedad, seguridad social y prestaciones establecidas por condiciones generales de trabajo; asimismo, se tenía en proceso la adquisición materiales de laboratorio, combustibles y materiales para el mantenimiento y reparación de las instalaciones de ECOSUR; de igual manera, se tenía en proceso de ejecución gastos de campo y viajes de comisiones para el desarrollo de actividades del personal académico, en zonas urbanas y rurales. Se tienen proyectos de investigación en proceso de ejecución con vigencia mayor a un año. </t>
  </si>
  <si>
    <t>E003 Investigación científica, desarrollo e innovación</t>
  </si>
  <si>
    <t>Se aprecia un ejercicio presupuestal de 84.69% del programado. El subejercicio se originó debido a que al cierre del periodo se pagó un monto menor al programado en sueldos, prima de antigüedadal, seguridad social y prestaciones establecidas por condiciones generales de trabajo; asimismo, se tenía en proceso la adquisición materiales de laboratorio, combustibles y materiales para el mantenimiento y reparación de las instalaciones de ECOSUR; de igual manera, se tenía en proceso de ejecución gastos de campo y viajes de comisiones para el desarrollo de actividades del personal académico, en zonas urbanas y rurales.</t>
  </si>
  <si>
    <t xml:space="preserve">Se aprecia un ejercicio presupuestal de 66.95% del programado. El subejercicio que se aprecia se explica principalmente debido a que al cierre del periodo se tenía en proceso la adquisición de materiales y suministros de labotatorio para las actividades de investigación del personal, asimismo, se tenía en proceso de ejecución gastos de campo y viajes de comisiones para el desarrollo de actividades del personal académico, en zonas urbanas y rurales. Se tienen proyectos de investigación en proceso de ejecución con vigencia mayor a un año. </t>
  </si>
  <si>
    <t xml:space="preserve">El presupuesto total ejercido más devengado en gasto corriente durante el periodo fue por un monto de 198,306.2 miles de pesos, que representó 84.22% del presupuesto programado al mismo periodo, en consecuencia, se presentó un subejercicio presupuestal de 15.78%, respecto al aprobado en el periodo. </t>
  </si>
  <si>
    <t xml:space="preserve">El programa presupuestario "E" canaliza 88.55% del presupuesto modificado para ECOSUR en el ejercicio 2025 y refleja un ejercicio de 83.21% del presupuesto programado en el periodo.  La variación que se aprecia en el periodo se originó en recursos fiscales y propios, debido a que al cierre del periodo se pagó un monto menor al programado en sueldos, prima de antigüedad, seguridad social y prestaciones establecidas por condiciones generales de trabajo; asimismo, se tenía en proceso la adquisición materiales de laboratorio, combustibles y materiales para el mantenimiento y reparación de las instalaciones de ECOSUR; de igual manera, se tenía en proceso de ejecución gastos de campo y viajes de comisiones para el desarrollo de actividades del personal académico, en zonas urbanas y rurales. Se tienen proyectos de investigación en proceso de ejecución con vigencia mayor a un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</si>
</sst>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#,##0.0_ ;[Red]\-#,##0.0\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indexed="39"/>
      <name val="Tahoma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1"/>
      <name val="Soberana Sans"/>
      <family val="3"/>
    </font>
    <font>
      <b/>
      <sz val="10"/>
      <name val="Tahoma"/>
      <family val="2"/>
    </font>
    <font>
      <b/>
      <sz val="10"/>
      <color indexed="39"/>
      <name val="Tahoma"/>
      <family val="2"/>
    </font>
    <font>
      <b/>
      <sz val="8"/>
      <color indexed="3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0"/>
      <color indexed="12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225">
    <xf numFmtId="0" fontId="0" fillId="0" borderId="0" xfId="0"/>
    <xf numFmtId="3" fontId="0" fillId="0" borderId="0" xfId="0" applyNumberFormat="1"/>
    <xf numFmtId="166" fontId="5" fillId="0" borderId="4" xfId="1" applyNumberFormat="1" applyFont="1" applyFill="1" applyBorder="1"/>
    <xf numFmtId="166" fontId="7" fillId="0" borderId="5" xfId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/>
    <xf numFmtId="166" fontId="5" fillId="0" borderId="9" xfId="1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center"/>
    </xf>
    <xf numFmtId="166" fontId="7" fillId="0" borderId="10" xfId="1" applyNumberFormat="1" applyFont="1" applyFill="1" applyBorder="1" applyAlignment="1">
      <alignment horizontal="center" vertical="center"/>
    </xf>
    <xf numFmtId="0" fontId="1" fillId="0" borderId="0" xfId="2"/>
    <xf numFmtId="0" fontId="11" fillId="0" borderId="0" xfId="2" applyFont="1" applyAlignment="1">
      <alignment vertical="center"/>
    </xf>
    <xf numFmtId="49" fontId="5" fillId="0" borderId="6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right"/>
    </xf>
    <xf numFmtId="166" fontId="7" fillId="0" borderId="6" xfId="1" applyNumberFormat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13" fillId="0" borderId="41" xfId="1" applyNumberFormat="1" applyFont="1" applyFill="1" applyBorder="1" applyAlignment="1">
      <alignment horizontal="center" vertical="center"/>
    </xf>
    <xf numFmtId="166" fontId="13" fillId="0" borderId="42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right" vertical="center"/>
    </xf>
    <xf numFmtId="10" fontId="12" fillId="0" borderId="0" xfId="3" applyNumberFormat="1" applyFont="1" applyFill="1" applyBorder="1" applyAlignment="1">
      <alignment horizontal="center" vertical="center"/>
    </xf>
    <xf numFmtId="166" fontId="14" fillId="0" borderId="43" xfId="1" applyNumberFormat="1" applyFont="1" applyBorder="1" applyAlignment="1">
      <alignment horizontal="center" wrapText="1"/>
    </xf>
    <xf numFmtId="166" fontId="13" fillId="0" borderId="44" xfId="1" applyNumberFormat="1" applyFont="1" applyFill="1" applyBorder="1" applyAlignment="1">
      <alignment horizontal="right" vertical="center"/>
    </xf>
    <xf numFmtId="166" fontId="13" fillId="0" borderId="45" xfId="1" applyNumberFormat="1" applyFont="1" applyFill="1" applyBorder="1" applyAlignment="1">
      <alignment horizontal="right" vertical="center"/>
    </xf>
    <xf numFmtId="166" fontId="14" fillId="0" borderId="0" xfId="1" applyNumberFormat="1" applyFont="1" applyBorder="1"/>
    <xf numFmtId="165" fontId="14" fillId="0" borderId="0" xfId="1" applyNumberFormat="1" applyFont="1" applyBorder="1" applyAlignment="1">
      <alignment horizontal="right"/>
    </xf>
    <xf numFmtId="9" fontId="3" fillId="0" borderId="0" xfId="1" applyNumberFormat="1" applyFont="1" applyBorder="1"/>
    <xf numFmtId="166" fontId="14" fillId="0" borderId="0" xfId="1" applyNumberFormat="1" applyFont="1" applyBorder="1" applyAlignment="1">
      <alignment horizontal="center" wrapText="1"/>
    </xf>
    <xf numFmtId="0" fontId="16" fillId="2" borderId="32" xfId="2" applyFont="1" applyFill="1" applyBorder="1" applyAlignment="1">
      <alignment horizontal="center" vertical="center"/>
    </xf>
    <xf numFmtId="0" fontId="16" fillId="0" borderId="32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15" fillId="0" borderId="12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164" fontId="19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166" fontId="5" fillId="2" borderId="7" xfId="1" applyNumberFormat="1" applyFont="1" applyFill="1" applyBorder="1"/>
    <xf numFmtId="10" fontId="5" fillId="2" borderId="7" xfId="3" applyNumberFormat="1" applyFont="1" applyFill="1" applyBorder="1"/>
    <xf numFmtId="10" fontId="5" fillId="2" borderId="7" xfId="1" applyNumberFormat="1" applyFont="1" applyFill="1" applyBorder="1"/>
    <xf numFmtId="164" fontId="5" fillId="2" borderId="7" xfId="1" applyNumberFormat="1" applyFont="1" applyFill="1" applyBorder="1" applyAlignment="1">
      <alignment horizontal="right"/>
    </xf>
    <xf numFmtId="4" fontId="5" fillId="2" borderId="7" xfId="1" applyNumberFormat="1" applyFont="1" applyFill="1" applyBorder="1" applyAlignment="1">
      <alignment horizontal="right"/>
    </xf>
    <xf numFmtId="10" fontId="6" fillId="2" borderId="7" xfId="3" applyNumberFormat="1" applyFont="1" applyFill="1" applyBorder="1" applyAlignment="1">
      <alignment horizontal="center"/>
    </xf>
    <xf numFmtId="10" fontId="6" fillId="2" borderId="13" xfId="3" applyNumberFormat="1" applyFont="1" applyFill="1" applyBorder="1" applyAlignment="1">
      <alignment horizontal="center"/>
    </xf>
    <xf numFmtId="10" fontId="6" fillId="2" borderId="8" xfId="3" applyNumberFormat="1" applyFont="1" applyFill="1" applyBorder="1" applyAlignment="1">
      <alignment horizontal="center"/>
    </xf>
    <xf numFmtId="166" fontId="5" fillId="2" borderId="2" xfId="1" applyNumberFormat="1" applyFont="1" applyFill="1" applyBorder="1"/>
    <xf numFmtId="10" fontId="6" fillId="2" borderId="2" xfId="3" applyNumberFormat="1" applyFont="1" applyFill="1" applyBorder="1" applyAlignment="1">
      <alignment horizontal="center"/>
    </xf>
    <xf numFmtId="10" fontId="6" fillId="2" borderId="3" xfId="3" applyNumberFormat="1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166" fontId="7" fillId="2" borderId="2" xfId="1" applyNumberFormat="1" applyFont="1" applyFill="1" applyBorder="1" applyAlignment="1">
      <alignment horizontal="right"/>
    </xf>
    <xf numFmtId="166" fontId="5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0" fontId="0" fillId="2" borderId="0" xfId="0" applyFill="1"/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5" fillId="7" borderId="33" xfId="2" applyFont="1" applyFill="1" applyBorder="1" applyAlignment="1">
      <alignment horizontal="center" vertical="center" wrapText="1"/>
    </xf>
    <xf numFmtId="0" fontId="21" fillId="5" borderId="32" xfId="2" applyFont="1" applyFill="1" applyBorder="1" applyAlignment="1">
      <alignment vertical="center"/>
    </xf>
    <xf numFmtId="0" fontId="21" fillId="5" borderId="12" xfId="2" applyFont="1" applyFill="1" applyBorder="1" applyAlignment="1">
      <alignment vertical="center"/>
    </xf>
    <xf numFmtId="0" fontId="26" fillId="5" borderId="12" xfId="2" applyFont="1" applyFill="1" applyBorder="1" applyAlignment="1">
      <alignment horizontal="center" vertical="center" wrapText="1"/>
    </xf>
    <xf numFmtId="0" fontId="26" fillId="5" borderId="18" xfId="2" applyFont="1" applyFill="1" applyBorder="1" applyAlignment="1">
      <alignment horizontal="center" vertical="center" wrapText="1"/>
    </xf>
    <xf numFmtId="0" fontId="17" fillId="5" borderId="33" xfId="2" applyFont="1" applyFill="1" applyBorder="1" applyAlignment="1">
      <alignment horizontal="center" vertical="center"/>
    </xf>
    <xf numFmtId="0" fontId="17" fillId="5" borderId="12" xfId="2" applyFont="1" applyFill="1" applyBorder="1" applyAlignment="1">
      <alignment horizontal="center" vertical="center"/>
    </xf>
    <xf numFmtId="0" fontId="17" fillId="5" borderId="18" xfId="2" applyFont="1" applyFill="1" applyBorder="1" applyAlignment="1">
      <alignment horizontal="center" vertical="center"/>
    </xf>
    <xf numFmtId="10" fontId="6" fillId="2" borderId="7" xfId="3" applyNumberFormat="1" applyFont="1" applyFill="1" applyBorder="1"/>
    <xf numFmtId="10" fontId="6" fillId="2" borderId="7" xfId="1" applyNumberFormat="1" applyFont="1" applyFill="1" applyBorder="1"/>
    <xf numFmtId="0" fontId="4" fillId="7" borderId="5" xfId="0" applyFont="1" applyFill="1" applyBorder="1" applyAlignment="1">
      <alignment horizontal="center" vertical="center" wrapText="1"/>
    </xf>
    <xf numFmtId="10" fontId="5" fillId="2" borderId="2" xfId="1" applyNumberFormat="1" applyFont="1" applyFill="1" applyBorder="1"/>
    <xf numFmtId="10" fontId="12" fillId="2" borderId="42" xfId="1" applyNumberFormat="1" applyFont="1" applyFill="1" applyBorder="1"/>
    <xf numFmtId="10" fontId="12" fillId="2" borderId="2" xfId="3" applyNumberFormat="1" applyFont="1" applyFill="1" applyBorder="1" applyAlignment="1">
      <alignment horizontal="center"/>
    </xf>
    <xf numFmtId="10" fontId="12" fillId="2" borderId="13" xfId="3" applyNumberFormat="1" applyFont="1" applyFill="1" applyBorder="1" applyAlignment="1">
      <alignment horizontal="center"/>
    </xf>
    <xf numFmtId="10" fontId="12" fillId="2" borderId="8" xfId="3" applyNumberFormat="1" applyFont="1" applyFill="1" applyBorder="1" applyAlignment="1">
      <alignment horizontal="center"/>
    </xf>
    <xf numFmtId="167" fontId="27" fillId="0" borderId="12" xfId="2" applyNumberFormat="1" applyFont="1" applyBorder="1" applyAlignment="1">
      <alignment vertical="center"/>
    </xf>
    <xf numFmtId="167" fontId="27" fillId="2" borderId="12" xfId="2" applyNumberFormat="1" applyFont="1" applyFill="1" applyBorder="1" applyAlignment="1">
      <alignment vertical="center"/>
    </xf>
    <xf numFmtId="167" fontId="28" fillId="0" borderId="26" xfId="2" applyNumberFormat="1" applyFont="1" applyBorder="1" applyAlignment="1">
      <alignment vertical="center"/>
    </xf>
    <xf numFmtId="0" fontId="28" fillId="0" borderId="34" xfId="2" applyFont="1" applyBorder="1" applyAlignment="1">
      <alignment vertical="center"/>
    </xf>
    <xf numFmtId="0" fontId="27" fillId="2" borderId="32" xfId="2" applyFont="1" applyFill="1" applyBorder="1" applyAlignment="1">
      <alignment horizontal="center" vertical="center"/>
    </xf>
    <xf numFmtId="167" fontId="29" fillId="0" borderId="26" xfId="2" applyNumberFormat="1" applyFont="1" applyBorder="1" applyAlignment="1">
      <alignment vertical="center"/>
    </xf>
    <xf numFmtId="0" fontId="2" fillId="0" borderId="0" xfId="0" applyFont="1"/>
    <xf numFmtId="0" fontId="27" fillId="0" borderId="35" xfId="2" applyFont="1" applyBorder="1" applyAlignment="1">
      <alignment vertical="center" wrapText="1"/>
    </xf>
    <xf numFmtId="167" fontId="27" fillId="0" borderId="51" xfId="2" applyNumberFormat="1" applyFont="1" applyBorder="1" applyAlignment="1">
      <alignment horizontal="right" vertical="center"/>
    </xf>
    <xf numFmtId="0" fontId="27" fillId="0" borderId="52" xfId="2" applyFont="1" applyBorder="1" applyAlignment="1">
      <alignment vertical="center" wrapText="1"/>
    </xf>
    <xf numFmtId="167" fontId="27" fillId="0" borderId="52" xfId="2" applyNumberFormat="1" applyFont="1" applyBorder="1" applyAlignment="1">
      <alignment horizontal="right" vertical="center"/>
    </xf>
    <xf numFmtId="167" fontId="27" fillId="0" borderId="54" xfId="2" applyNumberFormat="1" applyFont="1" applyBorder="1" applyAlignment="1">
      <alignment horizontal="right" vertical="center"/>
    </xf>
    <xf numFmtId="167" fontId="25" fillId="0" borderId="34" xfId="2" applyNumberFormat="1" applyFont="1" applyBorder="1" applyAlignment="1">
      <alignment vertical="center"/>
    </xf>
    <xf numFmtId="164" fontId="19" fillId="3" borderId="0" xfId="0" applyNumberFormat="1" applyFont="1" applyFill="1" applyAlignment="1">
      <alignment horizontal="left" vertical="center" wrapText="1"/>
    </xf>
    <xf numFmtId="164" fontId="2" fillId="3" borderId="24" xfId="0" applyNumberFormat="1" applyFont="1" applyFill="1" applyBorder="1" applyAlignment="1">
      <alignment vertical="center" wrapText="1"/>
    </xf>
    <xf numFmtId="164" fontId="2" fillId="3" borderId="25" xfId="0" applyNumberFormat="1" applyFont="1" applyFill="1" applyBorder="1" applyAlignment="1">
      <alignment vertical="center" wrapText="1"/>
    </xf>
    <xf numFmtId="164" fontId="2" fillId="3" borderId="26" xfId="0" applyNumberFormat="1" applyFont="1" applyFill="1" applyBorder="1" applyAlignment="1">
      <alignment vertical="center" wrapText="1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/>
    </xf>
    <xf numFmtId="0" fontId="23" fillId="7" borderId="22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46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2" fillId="7" borderId="31" xfId="0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left" vertical="center" wrapText="1"/>
    </xf>
    <xf numFmtId="0" fontId="16" fillId="2" borderId="15" xfId="2" applyFont="1" applyFill="1" applyBorder="1" applyAlignment="1">
      <alignment horizontal="left" vertical="center" wrapText="1"/>
    </xf>
    <xf numFmtId="0" fontId="16" fillId="2" borderId="16" xfId="2" applyFont="1" applyFill="1" applyBorder="1" applyAlignment="1">
      <alignment horizontal="left" vertical="center" wrapText="1"/>
    </xf>
    <xf numFmtId="0" fontId="16" fillId="2" borderId="11" xfId="2" applyFont="1" applyFill="1" applyBorder="1" applyAlignment="1">
      <alignment horizontal="left" vertical="center" wrapText="1"/>
    </xf>
    <xf numFmtId="0" fontId="16" fillId="2" borderId="0" xfId="2" applyFont="1" applyFill="1" applyAlignment="1">
      <alignment horizontal="left" vertical="center" wrapText="1"/>
    </xf>
    <xf numFmtId="0" fontId="16" fillId="2" borderId="12" xfId="2" applyFont="1" applyFill="1" applyBorder="1" applyAlignment="1">
      <alignment horizontal="left" vertical="center" wrapText="1"/>
    </xf>
    <xf numFmtId="0" fontId="16" fillId="2" borderId="14" xfId="2" applyFont="1" applyFill="1" applyBorder="1" applyAlignment="1">
      <alignment horizontal="left" vertical="center" wrapText="1"/>
    </xf>
    <xf numFmtId="0" fontId="16" fillId="2" borderId="17" xfId="2" applyFont="1" applyFill="1" applyBorder="1" applyAlignment="1">
      <alignment horizontal="left" vertical="center" wrapText="1"/>
    </xf>
    <xf numFmtId="0" fontId="16" fillId="2" borderId="18" xfId="2" applyFont="1" applyFill="1" applyBorder="1" applyAlignment="1">
      <alignment horizontal="left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2" borderId="15" xfId="2" applyFont="1" applyFill="1" applyBorder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/>
    </xf>
    <xf numFmtId="0" fontId="18" fillId="6" borderId="17" xfId="2" applyFont="1" applyFill="1" applyBorder="1" applyAlignment="1">
      <alignment horizontal="center" vertical="center"/>
    </xf>
    <xf numFmtId="2" fontId="28" fillId="2" borderId="19" xfId="2" applyNumberFormat="1" applyFont="1" applyFill="1" applyBorder="1" applyAlignment="1">
      <alignment horizontal="center" vertical="center"/>
    </xf>
    <xf numFmtId="2" fontId="28" fillId="2" borderId="16" xfId="2" applyNumberFormat="1" applyFont="1" applyFill="1" applyBorder="1" applyAlignment="1">
      <alignment horizontal="center" vertical="center"/>
    </xf>
    <xf numFmtId="0" fontId="17" fillId="5" borderId="35" xfId="2" applyFont="1" applyFill="1" applyBorder="1" applyAlignment="1">
      <alignment vertical="center" wrapText="1"/>
    </xf>
    <xf numFmtId="0" fontId="17" fillId="5" borderId="33" xfId="2" applyFont="1" applyFill="1" applyBorder="1" applyAlignment="1">
      <alignment vertical="center" wrapText="1"/>
    </xf>
    <xf numFmtId="0" fontId="17" fillId="5" borderId="35" xfId="2" applyFont="1" applyFill="1" applyBorder="1" applyAlignment="1">
      <alignment horizontal="center" vertical="center" wrapText="1"/>
    </xf>
    <xf numFmtId="0" fontId="17" fillId="5" borderId="33" xfId="2" applyFont="1" applyFill="1" applyBorder="1" applyAlignment="1">
      <alignment horizontal="center" vertical="center" wrapText="1"/>
    </xf>
    <xf numFmtId="0" fontId="17" fillId="5" borderId="19" xfId="2" applyFont="1" applyFill="1" applyBorder="1" applyAlignment="1">
      <alignment horizontal="center" vertical="center"/>
    </xf>
    <xf numFmtId="0" fontId="17" fillId="5" borderId="16" xfId="2" applyFont="1" applyFill="1" applyBorder="1" applyAlignment="1">
      <alignment horizontal="center" vertical="center"/>
    </xf>
    <xf numFmtId="0" fontId="17" fillId="5" borderId="14" xfId="2" applyFont="1" applyFill="1" applyBorder="1" applyAlignment="1">
      <alignment horizontal="center" vertical="center"/>
    </xf>
    <xf numFmtId="0" fontId="17" fillId="5" borderId="18" xfId="2" applyFont="1" applyFill="1" applyBorder="1" applyAlignment="1">
      <alignment horizontal="center" vertical="center"/>
    </xf>
    <xf numFmtId="0" fontId="17" fillId="5" borderId="15" xfId="2" applyFont="1" applyFill="1" applyBorder="1" applyAlignment="1">
      <alignment horizontal="center" vertical="center"/>
    </xf>
    <xf numFmtId="0" fontId="17" fillId="5" borderId="17" xfId="2" applyFont="1" applyFill="1" applyBorder="1" applyAlignment="1">
      <alignment horizontal="center" vertical="center"/>
    </xf>
    <xf numFmtId="2" fontId="27" fillId="2" borderId="47" xfId="2" applyNumberFormat="1" applyFont="1" applyFill="1" applyBorder="1" applyAlignment="1">
      <alignment horizontal="center" vertical="center"/>
    </xf>
    <xf numFmtId="2" fontId="27" fillId="2" borderId="48" xfId="2" applyNumberFormat="1" applyFont="1" applyFill="1" applyBorder="1" applyAlignment="1">
      <alignment horizontal="center" vertical="center"/>
    </xf>
    <xf numFmtId="2" fontId="27" fillId="2" borderId="11" xfId="2" applyNumberFormat="1" applyFont="1" applyFill="1" applyBorder="1" applyAlignment="1">
      <alignment horizontal="center" vertical="center"/>
    </xf>
    <xf numFmtId="2" fontId="27" fillId="2" borderId="12" xfId="2" applyNumberFormat="1" applyFont="1" applyFill="1" applyBorder="1" applyAlignment="1">
      <alignment horizontal="center" vertical="center"/>
    </xf>
    <xf numFmtId="2" fontId="27" fillId="2" borderId="49" xfId="2" applyNumberFormat="1" applyFont="1" applyFill="1" applyBorder="1" applyAlignment="1">
      <alignment horizontal="center" vertical="center"/>
    </xf>
    <xf numFmtId="2" fontId="27" fillId="2" borderId="50" xfId="2" applyNumberFormat="1" applyFont="1" applyFill="1" applyBorder="1" applyAlignment="1">
      <alignment horizontal="center" vertical="center"/>
    </xf>
    <xf numFmtId="0" fontId="16" fillId="0" borderId="14" xfId="2" applyFont="1" applyBorder="1" applyAlignment="1">
      <alignment vertical="center"/>
    </xf>
    <xf numFmtId="0" fontId="16" fillId="0" borderId="18" xfId="2" applyFont="1" applyBorder="1" applyAlignment="1">
      <alignment vertical="center"/>
    </xf>
    <xf numFmtId="0" fontId="15" fillId="0" borderId="32" xfId="2" applyFont="1" applyBorder="1" applyAlignment="1">
      <alignment vertical="center" wrapText="1"/>
    </xf>
    <xf numFmtId="0" fontId="15" fillId="0" borderId="33" xfId="2" applyFont="1" applyBorder="1" applyAlignment="1">
      <alignment vertical="center" wrapText="1"/>
    </xf>
    <xf numFmtId="0" fontId="15" fillId="0" borderId="32" xfId="2" applyFont="1" applyBorder="1" applyAlignment="1">
      <alignment horizontal="center" vertical="center" wrapText="1"/>
    </xf>
    <xf numFmtId="0" fontId="15" fillId="0" borderId="33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7" fillId="5" borderId="24" xfId="2" applyFont="1" applyFill="1" applyBorder="1" applyAlignment="1">
      <alignment horizontal="center" vertical="center"/>
    </xf>
    <xf numFmtId="0" fontId="17" fillId="5" borderId="25" xfId="2" applyFont="1" applyFill="1" applyBorder="1" applyAlignment="1">
      <alignment horizontal="center" vertical="center"/>
    </xf>
    <xf numFmtId="0" fontId="17" fillId="5" borderId="36" xfId="2" applyFont="1" applyFill="1" applyBorder="1" applyAlignment="1">
      <alignment horizontal="center" vertical="center"/>
    </xf>
    <xf numFmtId="0" fontId="15" fillId="2" borderId="24" xfId="2" applyFont="1" applyFill="1" applyBorder="1" applyAlignment="1">
      <alignment horizontal="center" vertical="center"/>
    </xf>
    <xf numFmtId="0" fontId="15" fillId="2" borderId="25" xfId="2" applyFont="1" applyFill="1" applyBorder="1" applyAlignment="1">
      <alignment horizontal="center" vertical="center"/>
    </xf>
    <xf numFmtId="0" fontId="15" fillId="2" borderId="36" xfId="2" applyFont="1" applyFill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2" fontId="29" fillId="2" borderId="19" xfId="2" applyNumberFormat="1" applyFont="1" applyFill="1" applyBorder="1" applyAlignment="1">
      <alignment horizontal="center" vertical="center"/>
    </xf>
    <xf numFmtId="2" fontId="29" fillId="2" borderId="16" xfId="2" applyNumberFormat="1" applyFont="1" applyFill="1" applyBorder="1" applyAlignment="1">
      <alignment horizontal="center" vertical="center"/>
    </xf>
    <xf numFmtId="2" fontId="27" fillId="2" borderId="19" xfId="2" applyNumberFormat="1" applyFont="1" applyFill="1" applyBorder="1" applyAlignment="1">
      <alignment horizontal="center" vertical="center"/>
    </xf>
    <xf numFmtId="2" fontId="27" fillId="2" borderId="16" xfId="2" applyNumberFormat="1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vertical="center"/>
    </xf>
    <xf numFmtId="0" fontId="16" fillId="2" borderId="18" xfId="2" applyFont="1" applyFill="1" applyBorder="1" applyAlignment="1">
      <alignment vertical="center"/>
    </xf>
    <xf numFmtId="0" fontId="25" fillId="7" borderId="24" xfId="2" applyFont="1" applyFill="1" applyBorder="1" applyAlignment="1">
      <alignment horizontal="center" vertical="center"/>
    </xf>
    <xf numFmtId="0" fontId="25" fillId="7" borderId="25" xfId="2" applyFont="1" applyFill="1" applyBorder="1" applyAlignment="1">
      <alignment horizontal="center" vertical="center"/>
    </xf>
    <xf numFmtId="0" fontId="25" fillId="7" borderId="36" xfId="2" applyFont="1" applyFill="1" applyBorder="1" applyAlignment="1">
      <alignment horizontal="center" vertical="center"/>
    </xf>
    <xf numFmtId="0" fontId="15" fillId="2" borderId="39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26" fillId="5" borderId="35" xfId="2" applyFont="1" applyFill="1" applyBorder="1" applyAlignment="1">
      <alignment horizontal="center" vertical="center" wrapText="1"/>
    </xf>
    <xf numFmtId="0" fontId="26" fillId="5" borderId="33" xfId="2" applyFont="1" applyFill="1" applyBorder="1" applyAlignment="1">
      <alignment horizontal="center" vertical="center" wrapText="1"/>
    </xf>
    <xf numFmtId="0" fontId="25" fillId="7" borderId="35" xfId="2" applyFont="1" applyFill="1" applyBorder="1" applyAlignment="1">
      <alignment horizontal="center" vertical="center" wrapText="1"/>
    </xf>
    <xf numFmtId="0" fontId="25" fillId="7" borderId="33" xfId="2" applyFont="1" applyFill="1" applyBorder="1" applyAlignment="1">
      <alignment horizontal="center" vertical="center" wrapText="1"/>
    </xf>
    <xf numFmtId="0" fontId="25" fillId="7" borderId="19" xfId="2" applyFont="1" applyFill="1" applyBorder="1" applyAlignment="1">
      <alignment horizontal="center" vertical="center"/>
    </xf>
    <xf numFmtId="0" fontId="25" fillId="7" borderId="15" xfId="2" applyFont="1" applyFill="1" applyBorder="1" applyAlignment="1">
      <alignment horizontal="center" vertical="center"/>
    </xf>
    <xf numFmtId="0" fontId="25" fillId="7" borderId="37" xfId="2" applyFont="1" applyFill="1" applyBorder="1" applyAlignment="1">
      <alignment horizontal="center" vertical="center"/>
    </xf>
    <xf numFmtId="0" fontId="25" fillId="7" borderId="14" xfId="2" applyFont="1" applyFill="1" applyBorder="1" applyAlignment="1">
      <alignment horizontal="center" vertical="center"/>
    </xf>
    <xf numFmtId="0" fontId="25" fillId="7" borderId="17" xfId="2" applyFont="1" applyFill="1" applyBorder="1" applyAlignment="1">
      <alignment horizontal="center" vertical="center"/>
    </xf>
    <xf numFmtId="0" fontId="25" fillId="7" borderId="38" xfId="2" applyFont="1" applyFill="1" applyBorder="1" applyAlignment="1">
      <alignment horizontal="center" vertical="center"/>
    </xf>
    <xf numFmtId="0" fontId="26" fillId="5" borderId="11" xfId="2" applyFont="1" applyFill="1" applyBorder="1" applyAlignment="1">
      <alignment horizontal="center" vertical="center"/>
    </xf>
    <xf numFmtId="0" fontId="26" fillId="5" borderId="12" xfId="2" applyFont="1" applyFill="1" applyBorder="1" applyAlignment="1">
      <alignment horizontal="center" vertical="center"/>
    </xf>
    <xf numFmtId="0" fontId="21" fillId="5" borderId="14" xfId="2" applyFont="1" applyFill="1" applyBorder="1" applyAlignment="1">
      <alignment vertical="center"/>
    </xf>
    <xf numFmtId="0" fontId="21" fillId="5" borderId="18" xfId="2" applyFont="1" applyFill="1" applyBorder="1" applyAlignment="1">
      <alignment vertical="center"/>
    </xf>
    <xf numFmtId="0" fontId="25" fillId="7" borderId="39" xfId="2" applyFont="1" applyFill="1" applyBorder="1" applyAlignment="1">
      <alignment horizontal="center" vertical="center" wrapText="1"/>
    </xf>
    <xf numFmtId="0" fontId="25" fillId="7" borderId="15" xfId="2" applyFont="1" applyFill="1" applyBorder="1" applyAlignment="1">
      <alignment horizontal="center" vertical="center" wrapText="1"/>
    </xf>
    <xf numFmtId="0" fontId="25" fillId="7" borderId="37" xfId="2" applyFont="1" applyFill="1" applyBorder="1" applyAlignment="1">
      <alignment horizontal="center" vertical="center" wrapText="1"/>
    </xf>
    <xf numFmtId="0" fontId="25" fillId="7" borderId="40" xfId="2" applyFont="1" applyFill="1" applyBorder="1" applyAlignment="1">
      <alignment horizontal="center" vertical="center" wrapText="1"/>
    </xf>
    <xf numFmtId="0" fontId="25" fillId="7" borderId="17" xfId="2" applyFont="1" applyFill="1" applyBorder="1" applyAlignment="1">
      <alignment horizontal="center" vertical="center" wrapText="1"/>
    </xf>
    <xf numFmtId="0" fontId="25" fillId="7" borderId="38" xfId="2" applyFont="1" applyFill="1" applyBorder="1" applyAlignment="1">
      <alignment horizontal="center" vertical="center" wrapText="1"/>
    </xf>
    <xf numFmtId="0" fontId="26" fillId="5" borderId="24" xfId="2" applyFont="1" applyFill="1" applyBorder="1" applyAlignment="1">
      <alignment horizontal="center" vertical="center"/>
    </xf>
    <xf numFmtId="0" fontId="26" fillId="5" borderId="25" xfId="2" applyFont="1" applyFill="1" applyBorder="1" applyAlignment="1">
      <alignment horizontal="center" vertical="center"/>
    </xf>
    <xf numFmtId="0" fontId="26" fillId="5" borderId="36" xfId="2" applyFont="1" applyFill="1" applyBorder="1" applyAlignment="1">
      <alignment horizontal="center" vertical="center"/>
    </xf>
    <xf numFmtId="0" fontId="26" fillId="5" borderId="39" xfId="2" applyFont="1" applyFill="1" applyBorder="1" applyAlignment="1">
      <alignment horizontal="center" vertical="center"/>
    </xf>
    <xf numFmtId="0" fontId="26" fillId="5" borderId="16" xfId="2" applyFont="1" applyFill="1" applyBorder="1" applyAlignment="1">
      <alignment horizontal="center" vertical="center"/>
    </xf>
    <xf numFmtId="0" fontId="26" fillId="5" borderId="32" xfId="2" applyFont="1" applyFill="1" applyBorder="1" applyAlignment="1">
      <alignment vertical="center" wrapText="1"/>
    </xf>
    <xf numFmtId="0" fontId="26" fillId="5" borderId="33" xfId="2" applyFont="1" applyFill="1" applyBorder="1" applyAlignment="1">
      <alignment vertical="center" wrapText="1"/>
    </xf>
    <xf numFmtId="0" fontId="26" fillId="5" borderId="32" xfId="2" applyFont="1" applyFill="1" applyBorder="1" applyAlignment="1">
      <alignment horizontal="center" vertical="center" wrapText="1"/>
    </xf>
    <xf numFmtId="167" fontId="25" fillId="0" borderId="24" xfId="2" applyNumberFormat="1" applyFont="1" applyBorder="1" applyAlignment="1">
      <alignment horizontal="right" vertical="center"/>
    </xf>
    <xf numFmtId="167" fontId="25" fillId="0" borderId="26" xfId="2" applyNumberFormat="1" applyFont="1" applyBorder="1" applyAlignment="1">
      <alignment horizontal="right" vertical="center"/>
    </xf>
    <xf numFmtId="167" fontId="27" fillId="0" borderId="47" xfId="2" applyNumberFormat="1" applyFont="1" applyBorder="1" applyAlignment="1">
      <alignment horizontal="right" vertical="center"/>
    </xf>
    <xf numFmtId="167" fontId="27" fillId="0" borderId="48" xfId="2" applyNumberFormat="1" applyFont="1" applyBorder="1" applyAlignment="1">
      <alignment horizontal="right" vertical="center"/>
    </xf>
    <xf numFmtId="167" fontId="27" fillId="0" borderId="19" xfId="2" applyNumberFormat="1" applyFont="1" applyBorder="1" applyAlignment="1">
      <alignment horizontal="right" vertical="center"/>
    </xf>
    <xf numFmtId="167" fontId="27" fillId="0" borderId="16" xfId="2" applyNumberFormat="1" applyFont="1" applyBorder="1" applyAlignment="1">
      <alignment horizontal="right" vertical="center"/>
    </xf>
    <xf numFmtId="2" fontId="27" fillId="0" borderId="19" xfId="2" applyNumberFormat="1" applyFont="1" applyBorder="1" applyAlignment="1">
      <alignment horizontal="center" vertical="center"/>
    </xf>
    <xf numFmtId="2" fontId="27" fillId="0" borderId="15" xfId="2" applyNumberFormat="1" applyFont="1" applyBorder="1" applyAlignment="1">
      <alignment horizontal="center" vertical="center"/>
    </xf>
    <xf numFmtId="2" fontId="27" fillId="0" borderId="16" xfId="2" applyNumberFormat="1" applyFont="1" applyBorder="1" applyAlignment="1">
      <alignment horizontal="center" vertical="center"/>
    </xf>
    <xf numFmtId="2" fontId="27" fillId="0" borderId="47" xfId="2" applyNumberFormat="1" applyFont="1" applyBorder="1" applyAlignment="1">
      <alignment horizontal="center" vertical="center"/>
    </xf>
    <xf numFmtId="2" fontId="27" fillId="0" borderId="53" xfId="2" applyNumberFormat="1" applyFont="1" applyBorder="1" applyAlignment="1">
      <alignment horizontal="center" vertical="center"/>
    </xf>
    <xf numFmtId="2" fontId="27" fillId="0" borderId="48" xfId="2" applyNumberFormat="1" applyFont="1" applyBorder="1" applyAlignment="1">
      <alignment horizontal="center" vertical="center"/>
    </xf>
    <xf numFmtId="2" fontId="25" fillId="0" borderId="24" xfId="2" applyNumberFormat="1" applyFont="1" applyBorder="1" applyAlignment="1">
      <alignment horizontal="center" vertical="center"/>
    </xf>
    <xf numFmtId="2" fontId="25" fillId="0" borderId="25" xfId="2" applyNumberFormat="1" applyFont="1" applyBorder="1" applyAlignment="1">
      <alignment horizontal="center" vertical="center"/>
    </xf>
    <xf numFmtId="2" fontId="25" fillId="0" borderId="26" xfId="2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 3" xfId="3" xr:uid="{00000000-0005-0000-0000-000003000000}"/>
  </cellStyles>
  <dxfs count="0"/>
  <tableStyles count="0" defaultTableStyle="TableStyleMedium9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view="pageBreakPreview" zoomScale="110" zoomScaleNormal="100" zoomScaleSheetLayoutView="110" workbookViewId="0">
      <selection activeCell="G16" sqref="G16"/>
    </sheetView>
  </sheetViews>
  <sheetFormatPr baseColWidth="10" defaultRowHeight="12.75" x14ac:dyDescent="0.2"/>
  <cols>
    <col min="1" max="1" width="14" customWidth="1"/>
    <col min="2" max="2" width="16.28515625" customWidth="1"/>
    <col min="3" max="3" width="14.7109375" customWidth="1"/>
    <col min="4" max="4" width="15" customWidth="1"/>
    <col min="5" max="5" width="13.85546875" customWidth="1"/>
    <col min="6" max="6" width="14.42578125" customWidth="1"/>
    <col min="7" max="7" width="15.28515625" customWidth="1"/>
    <col min="8" max="8" width="15.140625" customWidth="1"/>
    <col min="9" max="9" width="13.42578125" bestFit="1" customWidth="1"/>
    <col min="10" max="10" width="12.7109375" customWidth="1"/>
    <col min="11" max="11" width="12.140625" customWidth="1"/>
    <col min="12" max="12" width="12.28515625" customWidth="1"/>
    <col min="13" max="13" width="12.140625" customWidth="1"/>
  </cols>
  <sheetData>
    <row r="1" spans="1:13" ht="16.5" thickBot="1" x14ac:dyDescent="0.3">
      <c r="A1" s="114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s="49" customFormat="1" ht="23.25" x14ac:dyDescent="0.35">
      <c r="A2" s="108" t="s">
        <v>73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s="49" customFormat="1" ht="15.75" x14ac:dyDescent="0.25">
      <c r="A3" s="50"/>
      <c r="B3" s="51"/>
      <c r="C3" s="51"/>
      <c r="D3" s="51"/>
      <c r="E3" s="52" t="s">
        <v>16</v>
      </c>
      <c r="F3" s="51"/>
      <c r="G3" s="51"/>
      <c r="H3" s="51"/>
      <c r="I3" s="51"/>
      <c r="J3" s="51"/>
      <c r="K3" s="51"/>
      <c r="L3" s="51"/>
      <c r="M3" s="53"/>
    </row>
    <row r="4" spans="1:13" ht="15.75" x14ac:dyDescent="0.25">
      <c r="A4" s="111" t="s">
        <v>67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</row>
    <row r="5" spans="1:13" ht="16.5" thickBot="1" x14ac:dyDescent="0.3">
      <c r="A5" s="111" t="s">
        <v>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3"/>
    </row>
    <row r="6" spans="1:13" ht="13.5" thickBot="1" x14ac:dyDescent="0.25">
      <c r="A6" s="92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1:13" x14ac:dyDescent="0.2">
      <c r="A7" s="95" t="s">
        <v>11</v>
      </c>
      <c r="B7" s="97" t="s">
        <v>13</v>
      </c>
      <c r="C7" s="97" t="s">
        <v>5</v>
      </c>
      <c r="D7" s="99" t="s">
        <v>74</v>
      </c>
      <c r="E7" s="100"/>
      <c r="F7" s="100"/>
      <c r="G7" s="100"/>
      <c r="H7" s="100"/>
      <c r="I7" s="100"/>
      <c r="J7" s="101"/>
      <c r="K7" s="102" t="s">
        <v>14</v>
      </c>
      <c r="L7" s="102" t="s">
        <v>17</v>
      </c>
      <c r="M7" s="105" t="s">
        <v>15</v>
      </c>
    </row>
    <row r="8" spans="1:13" ht="60.75" customHeight="1" thickBot="1" x14ac:dyDescent="0.25">
      <c r="A8" s="117"/>
      <c r="B8" s="118"/>
      <c r="C8" s="118"/>
      <c r="D8" s="54" t="s">
        <v>6</v>
      </c>
      <c r="E8" s="55" t="s">
        <v>12</v>
      </c>
      <c r="F8" s="54" t="s">
        <v>63</v>
      </c>
      <c r="G8" s="56" t="s">
        <v>18</v>
      </c>
      <c r="H8" s="54" t="s">
        <v>7</v>
      </c>
      <c r="I8" s="54" t="s">
        <v>8</v>
      </c>
      <c r="J8" s="54" t="s">
        <v>9</v>
      </c>
      <c r="K8" s="119"/>
      <c r="L8" s="119"/>
      <c r="M8" s="107"/>
    </row>
    <row r="9" spans="1:13" ht="13.5" thickTop="1" x14ac:dyDescent="0.2">
      <c r="A9" s="5" t="s">
        <v>1</v>
      </c>
      <c r="B9" s="4">
        <v>24592.3</v>
      </c>
      <c r="C9" s="34">
        <v>24592.3</v>
      </c>
      <c r="D9" s="34">
        <v>6207.9</v>
      </c>
      <c r="E9" s="35">
        <f>+D9/C9</f>
        <v>0.25243267201522429</v>
      </c>
      <c r="F9" s="34">
        <v>2253.6999999999998</v>
      </c>
      <c r="G9" s="36">
        <f>+F9/D9</f>
        <v>0.3630374200615345</v>
      </c>
      <c r="H9" s="34">
        <v>54</v>
      </c>
      <c r="I9" s="37">
        <f>+F9+H9</f>
        <v>2307.6999999999998</v>
      </c>
      <c r="J9" s="38">
        <f>+D9-I9</f>
        <v>3900.2</v>
      </c>
      <c r="K9" s="39">
        <f>+I9/D9</f>
        <v>0.37173601378888188</v>
      </c>
      <c r="L9" s="40">
        <f>SUM(I9)*100%/D9-1</f>
        <v>-0.62826398621111812</v>
      </c>
      <c r="M9" s="41">
        <f>I9/C9</f>
        <v>9.3838315245015708E-2</v>
      </c>
    </row>
    <row r="10" spans="1:13" x14ac:dyDescent="0.2">
      <c r="A10" s="6" t="s">
        <v>2</v>
      </c>
      <c r="B10" s="2">
        <v>397393</v>
      </c>
      <c r="C10" s="42">
        <v>397393</v>
      </c>
      <c r="D10" s="42">
        <v>229260.00000000003</v>
      </c>
      <c r="E10" s="35">
        <f>+D10/C10</f>
        <v>0.57691001099667083</v>
      </c>
      <c r="F10" s="42">
        <v>226062.2</v>
      </c>
      <c r="G10" s="36">
        <f t="shared" ref="G10" si="0">+F10/D10</f>
        <v>0.98605164442118109</v>
      </c>
      <c r="H10" s="42">
        <v>0</v>
      </c>
      <c r="I10" s="37">
        <f>+F10+H10</f>
        <v>226062.2</v>
      </c>
      <c r="J10" s="38">
        <f>+D10-I10</f>
        <v>3197.8000000000175</v>
      </c>
      <c r="K10" s="39">
        <f t="shared" ref="K10:K11" si="1">+I10/D10</f>
        <v>0.98605164442118109</v>
      </c>
      <c r="L10" s="40">
        <f t="shared" ref="L10:L11" si="2">SUM(I10)*100%/D10-1</f>
        <v>-1.3948355578818905E-2</v>
      </c>
      <c r="M10" s="41">
        <f>I10/C10</f>
        <v>0.56886306502630901</v>
      </c>
    </row>
    <row r="11" spans="1:13" ht="13.5" thickBot="1" x14ac:dyDescent="0.25">
      <c r="A11" s="7" t="s">
        <v>0</v>
      </c>
      <c r="B11" s="3">
        <f>SUM(B9:B10)</f>
        <v>421985.3</v>
      </c>
      <c r="C11" s="3">
        <f>SUM(C9:C10)</f>
        <v>421985.3</v>
      </c>
      <c r="D11" s="3">
        <f>SUM(D9:D10)</f>
        <v>235467.90000000002</v>
      </c>
      <c r="E11" s="67">
        <f>+D11/C11</f>
        <v>0.5580002431364316</v>
      </c>
      <c r="F11" s="3">
        <f>SUM(F9:F10)</f>
        <v>228315.90000000002</v>
      </c>
      <c r="G11" s="68">
        <f>+F11/D11</f>
        <v>0.96962643315713093</v>
      </c>
      <c r="H11" s="3">
        <f>SUM(H9:H10)</f>
        <v>54</v>
      </c>
      <c r="I11" s="3">
        <f>SUM(I9:I10)</f>
        <v>228369.90000000002</v>
      </c>
      <c r="J11" s="3">
        <f>SUM(J9:J10)</f>
        <v>7098.0000000000173</v>
      </c>
      <c r="K11" s="39">
        <f t="shared" si="1"/>
        <v>0.96985576377926674</v>
      </c>
      <c r="L11" s="40">
        <f t="shared" si="2"/>
        <v>-3.0144236220733256E-2</v>
      </c>
      <c r="M11" s="41">
        <f>I11/C11</f>
        <v>0.54117975199610036</v>
      </c>
    </row>
    <row r="12" spans="1:13" ht="13.5" thickBot="1" x14ac:dyDescent="0.25">
      <c r="A12" s="92" t="s">
        <v>10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3" x14ac:dyDescent="0.2">
      <c r="A13" s="95" t="s">
        <v>48</v>
      </c>
      <c r="B13" s="97" t="s">
        <v>13</v>
      </c>
      <c r="C13" s="97" t="s">
        <v>5</v>
      </c>
      <c r="D13" s="99" t="s">
        <v>68</v>
      </c>
      <c r="E13" s="100"/>
      <c r="F13" s="100"/>
      <c r="G13" s="100"/>
      <c r="H13" s="100"/>
      <c r="I13" s="100"/>
      <c r="J13" s="101"/>
      <c r="K13" s="102" t="s">
        <v>49</v>
      </c>
      <c r="L13" s="102" t="s">
        <v>50</v>
      </c>
      <c r="M13" s="105" t="s">
        <v>51</v>
      </c>
    </row>
    <row r="14" spans="1:13" ht="53.25" customHeight="1" x14ac:dyDescent="0.2">
      <c r="A14" s="96"/>
      <c r="B14" s="98"/>
      <c r="C14" s="98"/>
      <c r="D14" s="57" t="s">
        <v>6</v>
      </c>
      <c r="E14" s="58" t="s">
        <v>52</v>
      </c>
      <c r="F14" s="57" t="s">
        <v>75</v>
      </c>
      <c r="G14" s="69" t="s">
        <v>53</v>
      </c>
      <c r="H14" s="57" t="s">
        <v>54</v>
      </c>
      <c r="I14" s="57" t="s">
        <v>55</v>
      </c>
      <c r="J14" s="57" t="s">
        <v>9</v>
      </c>
      <c r="K14" s="103"/>
      <c r="L14" s="104"/>
      <c r="M14" s="106"/>
    </row>
    <row r="15" spans="1:13" x14ac:dyDescent="0.2">
      <c r="A15" s="10">
        <v>1000</v>
      </c>
      <c r="B15" s="11">
        <v>332524.2</v>
      </c>
      <c r="C15" s="45">
        <v>332524.2</v>
      </c>
      <c r="D15" s="42">
        <v>185108.5</v>
      </c>
      <c r="E15" s="35">
        <f>+D15/C15</f>
        <v>0.55667677720899711</v>
      </c>
      <c r="F15" s="42">
        <v>166455.79999999999</v>
      </c>
      <c r="G15" s="70">
        <f>+F15/D15</f>
        <v>0.89923369267213549</v>
      </c>
      <c r="H15" s="42">
        <v>0</v>
      </c>
      <c r="I15" s="46">
        <f>+F15+H15</f>
        <v>166455.79999999999</v>
      </c>
      <c r="J15" s="47">
        <f>+D15-I15</f>
        <v>18652.700000000012</v>
      </c>
      <c r="K15" s="43">
        <f>+I15/D15</f>
        <v>0.89923369267213549</v>
      </c>
      <c r="L15" s="43">
        <f t="shared" ref="L15" si="3">SUM(I15)*100%/D15-1</f>
        <v>-0.10076630732786451</v>
      </c>
      <c r="M15" s="41">
        <f t="shared" ref="M15:M19" si="4">I15/C15</f>
        <v>0.50058251399447018</v>
      </c>
    </row>
    <row r="16" spans="1:13" x14ac:dyDescent="0.2">
      <c r="A16" s="10">
        <v>2000</v>
      </c>
      <c r="B16" s="11">
        <v>10037.4</v>
      </c>
      <c r="C16" s="42">
        <v>12673.1</v>
      </c>
      <c r="D16" s="42">
        <v>9906.3000000000011</v>
      </c>
      <c r="E16" s="35">
        <f>+D16/C16</f>
        <v>0.78167930498457372</v>
      </c>
      <c r="F16" s="42">
        <v>6267.1</v>
      </c>
      <c r="G16" s="36">
        <f>+F16/D16</f>
        <v>0.63263781633909733</v>
      </c>
      <c r="H16" s="42">
        <v>45.7</v>
      </c>
      <c r="I16" s="46">
        <f t="shared" ref="I16:I21" si="5">+F16+H16</f>
        <v>6312.8</v>
      </c>
      <c r="J16" s="47">
        <f>+D16-I16</f>
        <v>3593.5000000000009</v>
      </c>
      <c r="K16" s="43">
        <f t="shared" ref="K16:K18" si="6">+I16/D16</f>
        <v>0.63725104226603269</v>
      </c>
      <c r="L16" s="40">
        <f t="shared" ref="L16:L19" si="7">SUM(I16)*100%/D16-1</f>
        <v>-0.36274895773396731</v>
      </c>
      <c r="M16" s="41">
        <f t="shared" si="4"/>
        <v>0.4981259518192076</v>
      </c>
    </row>
    <row r="17" spans="1:13" x14ac:dyDescent="0.2">
      <c r="A17" s="10" t="s">
        <v>72</v>
      </c>
      <c r="B17" s="11">
        <v>70341.100000000006</v>
      </c>
      <c r="C17" s="42">
        <v>67705.399999999994</v>
      </c>
      <c r="D17" s="42">
        <v>37171.9</v>
      </c>
      <c r="E17" s="35">
        <f t="shared" ref="E17:E19" si="8">+D17/C17</f>
        <v>0.54902415464645371</v>
      </c>
      <c r="F17" s="42">
        <v>21158.1</v>
      </c>
      <c r="G17" s="36">
        <f>+F17/D17</f>
        <v>0.56919608629098861</v>
      </c>
      <c r="H17" s="42">
        <v>420.4</v>
      </c>
      <c r="I17" s="46">
        <f t="shared" si="5"/>
        <v>21578.5</v>
      </c>
      <c r="J17" s="47">
        <f>+D17-I17</f>
        <v>15593.400000000001</v>
      </c>
      <c r="K17" s="43">
        <f t="shared" si="6"/>
        <v>0.58050570457792039</v>
      </c>
      <c r="L17" s="40">
        <f t="shared" si="7"/>
        <v>-0.41949429542207961</v>
      </c>
      <c r="M17" s="41">
        <f t="shared" si="4"/>
        <v>0.31871165372333671</v>
      </c>
    </row>
    <row r="18" spans="1:13" x14ac:dyDescent="0.2">
      <c r="A18" s="10" t="s">
        <v>56</v>
      </c>
      <c r="B18" s="11">
        <v>9082.6</v>
      </c>
      <c r="C18" s="42">
        <v>9082.6</v>
      </c>
      <c r="D18" s="42">
        <v>3281.2</v>
      </c>
      <c r="E18" s="35">
        <f t="shared" si="8"/>
        <v>0.36126219364499151</v>
      </c>
      <c r="F18" s="42">
        <v>3954.1</v>
      </c>
      <c r="G18" s="36">
        <f>+F18/D18</f>
        <v>1.2050774107034012</v>
      </c>
      <c r="H18" s="42">
        <v>5</v>
      </c>
      <c r="I18" s="46">
        <f t="shared" si="5"/>
        <v>3959.1</v>
      </c>
      <c r="J18" s="47">
        <f>+D18-I18</f>
        <v>-677.90000000000009</v>
      </c>
      <c r="K18" s="43">
        <f t="shared" si="6"/>
        <v>1.2066012434475193</v>
      </c>
      <c r="L18" s="40">
        <f t="shared" si="7"/>
        <v>0.20660124344751929</v>
      </c>
      <c r="M18" s="41">
        <f t="shared" si="4"/>
        <v>0.43589941206262522</v>
      </c>
    </row>
    <row r="19" spans="1:13" x14ac:dyDescent="0.2">
      <c r="A19" s="12" t="s">
        <v>57</v>
      </c>
      <c r="B19" s="13">
        <f>SUM(B15:B18)</f>
        <v>421985.30000000005</v>
      </c>
      <c r="C19" s="13">
        <f>SUM(C15:C18)</f>
        <v>421985.29999999993</v>
      </c>
      <c r="D19" s="13">
        <f t="shared" ref="D19:I19" si="9">SUM(D15:D18)</f>
        <v>235467.9</v>
      </c>
      <c r="E19" s="67">
        <f t="shared" si="8"/>
        <v>0.5580002431364316</v>
      </c>
      <c r="F19" s="13">
        <f t="shared" si="9"/>
        <v>197835.1</v>
      </c>
      <c r="G19" s="67">
        <f t="shared" ref="G19" si="10">+F19/D19</f>
        <v>0.84017864006091703</v>
      </c>
      <c r="H19" s="13">
        <f t="shared" si="9"/>
        <v>471.09999999999997</v>
      </c>
      <c r="I19" s="13">
        <f t="shared" si="9"/>
        <v>198306.19999999998</v>
      </c>
      <c r="J19" s="13">
        <f>SUM(J15:J18)</f>
        <v>37161.700000000012</v>
      </c>
      <c r="K19" s="43">
        <f>+I19/D19</f>
        <v>0.8421793373958828</v>
      </c>
      <c r="L19" s="40">
        <f t="shared" si="7"/>
        <v>-0.1578206626041172</v>
      </c>
      <c r="M19" s="41">
        <f t="shared" si="4"/>
        <v>0.46993627503138147</v>
      </c>
    </row>
    <row r="20" spans="1:13" x14ac:dyDescent="0.2">
      <c r="A20" s="10">
        <v>5000</v>
      </c>
      <c r="B20" s="11">
        <v>0</v>
      </c>
      <c r="C20" s="48">
        <v>0</v>
      </c>
      <c r="D20" s="42">
        <v>0</v>
      </c>
      <c r="E20" s="35">
        <v>0</v>
      </c>
      <c r="F20" s="42">
        <v>0</v>
      </c>
      <c r="G20" s="36">
        <v>0</v>
      </c>
      <c r="H20" s="42">
        <v>0</v>
      </c>
      <c r="I20" s="46">
        <f t="shared" si="5"/>
        <v>0</v>
      </c>
      <c r="J20" s="47"/>
      <c r="K20" s="43"/>
      <c r="L20" s="40"/>
      <c r="M20" s="44"/>
    </row>
    <row r="21" spans="1:13" x14ac:dyDescent="0.2">
      <c r="A21" s="10">
        <v>6000</v>
      </c>
      <c r="B21" s="11">
        <v>0</v>
      </c>
      <c r="C21" s="48">
        <v>0</v>
      </c>
      <c r="D21" s="42">
        <v>0</v>
      </c>
      <c r="E21" s="35">
        <v>0</v>
      </c>
      <c r="F21" s="42">
        <v>0</v>
      </c>
      <c r="G21" s="36">
        <v>0</v>
      </c>
      <c r="H21" s="42">
        <v>0</v>
      </c>
      <c r="I21" s="46">
        <f t="shared" si="5"/>
        <v>0</v>
      </c>
      <c r="J21" s="47"/>
      <c r="K21" s="43"/>
      <c r="L21" s="40"/>
      <c r="M21" s="44"/>
    </row>
    <row r="22" spans="1:13" x14ac:dyDescent="0.2">
      <c r="A22" s="12" t="s">
        <v>57</v>
      </c>
      <c r="B22" s="13">
        <f>SUM(B20:B21)</f>
        <v>0</v>
      </c>
      <c r="C22" s="13">
        <f t="shared" ref="C22:M22" si="11">SUM(C20:C21)</f>
        <v>0</v>
      </c>
      <c r="D22" s="13">
        <f t="shared" si="11"/>
        <v>0</v>
      </c>
      <c r="E22" s="13">
        <f t="shared" si="11"/>
        <v>0</v>
      </c>
      <c r="F22" s="13">
        <f t="shared" si="11"/>
        <v>0</v>
      </c>
      <c r="G22" s="13">
        <f t="shared" si="11"/>
        <v>0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</row>
    <row r="23" spans="1:13" ht="13.5" thickBot="1" x14ac:dyDescent="0.25">
      <c r="A23" s="14" t="s">
        <v>0</v>
      </c>
      <c r="B23" s="15">
        <f>SUM(B22,B19)</f>
        <v>421985.30000000005</v>
      </c>
      <c r="C23" s="15">
        <f t="shared" ref="C23:J23" si="12">SUM(C22,C19)</f>
        <v>421985.29999999993</v>
      </c>
      <c r="D23" s="15">
        <f t="shared" si="12"/>
        <v>235467.9</v>
      </c>
      <c r="E23" s="15">
        <f t="shared" si="12"/>
        <v>0.5580002431364316</v>
      </c>
      <c r="F23" s="15">
        <f t="shared" si="12"/>
        <v>197835.1</v>
      </c>
      <c r="G23" s="71">
        <f>+F23/D23</f>
        <v>0.84017864006091703</v>
      </c>
      <c r="H23" s="15">
        <f t="shared" si="12"/>
        <v>471.09999999999997</v>
      </c>
      <c r="I23" s="15">
        <f t="shared" si="12"/>
        <v>198306.19999999998</v>
      </c>
      <c r="J23" s="15">
        <f t="shared" si="12"/>
        <v>37161.700000000012</v>
      </c>
      <c r="K23" s="72">
        <f>+I23/D23</f>
        <v>0.8421793373958828</v>
      </c>
      <c r="L23" s="73">
        <f t="shared" ref="L23" si="13">SUM(I23)*100%/D23-1</f>
        <v>-0.1578206626041172</v>
      </c>
      <c r="M23" s="74">
        <f t="shared" ref="M23" si="14">I23/C23</f>
        <v>0.46993627503138147</v>
      </c>
    </row>
    <row r="24" spans="1:13" ht="13.5" customHeight="1" thickBot="1" x14ac:dyDescent="0.25">
      <c r="A24" s="16"/>
      <c r="B24" s="17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8"/>
    </row>
    <row r="25" spans="1:13" ht="23.25" thickBot="1" x14ac:dyDescent="0.25">
      <c r="A25" s="19" t="s">
        <v>58</v>
      </c>
      <c r="B25" s="20"/>
      <c r="C25" s="21">
        <v>14014.6</v>
      </c>
      <c r="D25" s="16"/>
      <c r="E25" s="16"/>
      <c r="F25" s="16"/>
      <c r="G25" s="16"/>
      <c r="H25" s="16"/>
      <c r="I25" s="16"/>
      <c r="J25" s="16"/>
      <c r="K25" s="16"/>
      <c r="L25" s="16"/>
      <c r="M25" s="18"/>
    </row>
    <row r="26" spans="1:13" ht="13.5" thickBot="1" x14ac:dyDescent="0.25">
      <c r="A26" s="22"/>
      <c r="B26" s="22"/>
      <c r="C26" s="22"/>
      <c r="D26" s="22"/>
      <c r="E26" s="22"/>
      <c r="F26" s="23"/>
      <c r="G26" s="23"/>
      <c r="H26" s="23"/>
      <c r="I26" s="23"/>
      <c r="J26" s="23"/>
      <c r="K26" s="24"/>
      <c r="L26" s="24"/>
      <c r="M26" s="24"/>
    </row>
    <row r="27" spans="1:13" ht="23.25" thickBot="1" x14ac:dyDescent="0.25">
      <c r="A27" s="19" t="s">
        <v>59</v>
      </c>
      <c r="B27" s="20"/>
      <c r="C27" s="21">
        <v>49780.7</v>
      </c>
      <c r="D27" s="22"/>
      <c r="E27" s="22"/>
      <c r="F27" s="23"/>
      <c r="G27" s="23"/>
      <c r="H27" s="23"/>
      <c r="I27" s="23"/>
      <c r="J27" s="23"/>
      <c r="K27" s="24"/>
      <c r="L27" s="24"/>
      <c r="M27" s="24"/>
    </row>
    <row r="28" spans="1:13" ht="13.5" thickBot="1" x14ac:dyDescent="0.25">
      <c r="A28" s="25"/>
      <c r="B28" s="17"/>
      <c r="C28" s="17"/>
      <c r="D28" s="22"/>
      <c r="E28" s="22"/>
      <c r="F28" s="23"/>
      <c r="G28" s="23"/>
      <c r="H28" s="23"/>
      <c r="I28" s="23"/>
      <c r="J28" s="23"/>
      <c r="K28" s="24"/>
      <c r="L28" s="24"/>
      <c r="M28" s="24"/>
    </row>
    <row r="29" spans="1:13" ht="13.5" thickBot="1" x14ac:dyDescent="0.25">
      <c r="A29" s="19" t="s">
        <v>60</v>
      </c>
      <c r="B29" s="20"/>
      <c r="C29" s="21">
        <v>0</v>
      </c>
      <c r="D29" s="22"/>
      <c r="E29" s="22"/>
      <c r="F29" s="23"/>
      <c r="G29" s="23"/>
      <c r="H29" s="23"/>
      <c r="I29" s="23"/>
      <c r="J29" s="23"/>
      <c r="K29" s="24"/>
      <c r="L29" s="24"/>
      <c r="M29" s="24"/>
    </row>
    <row r="30" spans="1:13" ht="13.5" thickBot="1" x14ac:dyDescent="0.25">
      <c r="A30" s="25"/>
      <c r="B30" s="17"/>
      <c r="C30" s="17"/>
      <c r="D30" s="22"/>
      <c r="E30" s="22"/>
      <c r="F30" s="23"/>
      <c r="G30" s="23"/>
      <c r="H30" s="23"/>
      <c r="I30" s="23"/>
      <c r="J30" s="23"/>
      <c r="K30" s="24"/>
      <c r="L30" s="24"/>
      <c r="M30" s="24"/>
    </row>
    <row r="31" spans="1:13" ht="23.25" thickBot="1" x14ac:dyDescent="0.25">
      <c r="A31" s="19" t="s">
        <v>61</v>
      </c>
      <c r="B31" s="20"/>
      <c r="C31" s="21">
        <f>+F11-F23-C25+C27-C29</f>
        <v>66246.900000000023</v>
      </c>
      <c r="D31" s="22"/>
      <c r="E31" s="22"/>
      <c r="F31" s="23"/>
      <c r="G31" s="23"/>
      <c r="H31" s="23"/>
      <c r="I31" s="23"/>
      <c r="J31" s="23"/>
      <c r="K31" s="24"/>
      <c r="L31" s="24"/>
      <c r="M31" s="24"/>
    </row>
    <row r="32" spans="1:13" x14ac:dyDescent="0.2">
      <c r="D32" s="1"/>
      <c r="E32" s="1"/>
      <c r="F32" s="1"/>
      <c r="G32" s="1"/>
    </row>
    <row r="33" spans="1:13" ht="13.5" thickBot="1" x14ac:dyDescent="0.25">
      <c r="A33" s="88" t="s">
        <v>62</v>
      </c>
      <c r="B33" s="88"/>
      <c r="C33" s="88"/>
      <c r="D33" s="88"/>
      <c r="E33" s="31"/>
      <c r="F33" s="32"/>
      <c r="G33" s="32"/>
      <c r="H33" s="32"/>
      <c r="I33" s="32"/>
      <c r="J33" s="32"/>
      <c r="K33" s="32"/>
      <c r="L33" s="33"/>
    </row>
    <row r="34" spans="1:13" ht="132" customHeight="1" thickBot="1" x14ac:dyDescent="0.25">
      <c r="A34" s="89" t="s">
        <v>76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</sheetData>
  <mergeCells count="22">
    <mergeCell ref="M7:M8"/>
    <mergeCell ref="A2:M2"/>
    <mergeCell ref="A5:M5"/>
    <mergeCell ref="A6:M6"/>
    <mergeCell ref="A1:M1"/>
    <mergeCell ref="A4:M4"/>
    <mergeCell ref="A7:A8"/>
    <mergeCell ref="B7:B8"/>
    <mergeCell ref="C7:C8"/>
    <mergeCell ref="D7:J7"/>
    <mergeCell ref="K7:K8"/>
    <mergeCell ref="L7:L8"/>
    <mergeCell ref="A33:D33"/>
    <mergeCell ref="A34:M34"/>
    <mergeCell ref="A12:M12"/>
    <mergeCell ref="A13:A14"/>
    <mergeCell ref="B13:B14"/>
    <mergeCell ref="C13:C14"/>
    <mergeCell ref="D13:J13"/>
    <mergeCell ref="K13:K14"/>
    <mergeCell ref="L13:L14"/>
    <mergeCell ref="M13:M14"/>
  </mergeCells>
  <pageMargins left="0.23622047244094491" right="0.23622047244094491" top="0.74803149606299213" bottom="0.74803149606299213" header="0.31496062992125984" footer="0.3149606299212598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opLeftCell="A15" workbookViewId="0">
      <selection activeCell="B21" sqref="B21"/>
    </sheetView>
  </sheetViews>
  <sheetFormatPr baseColWidth="10" defaultRowHeight="12.75" x14ac:dyDescent="0.2"/>
  <cols>
    <col min="1" max="1" width="19.85546875" customWidth="1"/>
    <col min="2" max="2" width="13.28515625" customWidth="1"/>
    <col min="3" max="3" width="13.140625" customWidth="1"/>
    <col min="4" max="4" width="14.85546875" customWidth="1"/>
    <col min="5" max="5" width="12.85546875" customWidth="1"/>
    <col min="6" max="7" width="12.5703125" customWidth="1"/>
  </cols>
  <sheetData>
    <row r="1" spans="1:13" ht="22.5" customHeight="1" x14ac:dyDescent="0.2">
      <c r="A1" s="132" t="s">
        <v>65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18" customHeight="1" thickBot="1" x14ac:dyDescent="0.25">
      <c r="A2" s="133" t="s">
        <v>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8.75" customHeight="1" x14ac:dyDescent="0.2">
      <c r="A3" s="184" t="s">
        <v>19</v>
      </c>
      <c r="B3" s="186" t="s">
        <v>70</v>
      </c>
      <c r="C3" s="187"/>
      <c r="D3" s="187"/>
      <c r="E3" s="187"/>
      <c r="F3" s="187"/>
      <c r="G3" s="187"/>
      <c r="H3" s="187"/>
      <c r="I3" s="188"/>
      <c r="J3" s="196" t="s">
        <v>24</v>
      </c>
      <c r="K3" s="197"/>
      <c r="L3" s="197"/>
      <c r="M3" s="198"/>
    </row>
    <row r="4" spans="1:13" ht="26.25" customHeight="1" thickBot="1" x14ac:dyDescent="0.25">
      <c r="A4" s="185"/>
      <c r="B4" s="189" t="s">
        <v>25</v>
      </c>
      <c r="C4" s="190"/>
      <c r="D4" s="190"/>
      <c r="E4" s="190"/>
      <c r="F4" s="190"/>
      <c r="G4" s="190"/>
      <c r="H4" s="190"/>
      <c r="I4" s="191"/>
      <c r="J4" s="199"/>
      <c r="K4" s="200"/>
      <c r="L4" s="200"/>
      <c r="M4" s="201"/>
    </row>
    <row r="5" spans="1:13" ht="13.5" thickBot="1" x14ac:dyDescent="0.25">
      <c r="A5" s="60"/>
      <c r="B5" s="61"/>
      <c r="C5" s="61"/>
      <c r="D5" s="202" t="s">
        <v>69</v>
      </c>
      <c r="E5" s="203"/>
      <c r="F5" s="203"/>
      <c r="G5" s="204"/>
      <c r="H5" s="205" t="s">
        <v>26</v>
      </c>
      <c r="I5" s="206"/>
      <c r="J5" s="120" t="s">
        <v>78</v>
      </c>
      <c r="K5" s="121"/>
      <c r="L5" s="121"/>
      <c r="M5" s="122"/>
    </row>
    <row r="6" spans="1:13" ht="16.5" customHeight="1" x14ac:dyDescent="0.2">
      <c r="A6" s="207" t="s">
        <v>27</v>
      </c>
      <c r="B6" s="62" t="s">
        <v>28</v>
      </c>
      <c r="C6" s="209" t="s">
        <v>29</v>
      </c>
      <c r="D6" s="182" t="s">
        <v>30</v>
      </c>
      <c r="E6" s="182" t="s">
        <v>31</v>
      </c>
      <c r="F6" s="182" t="s">
        <v>32</v>
      </c>
      <c r="G6" s="182" t="s">
        <v>33</v>
      </c>
      <c r="H6" s="192" t="s">
        <v>34</v>
      </c>
      <c r="I6" s="193"/>
      <c r="J6" s="123"/>
      <c r="K6" s="124"/>
      <c r="L6" s="124"/>
      <c r="M6" s="125"/>
    </row>
    <row r="7" spans="1:13" ht="16.5" customHeight="1" thickBot="1" x14ac:dyDescent="0.25">
      <c r="A7" s="208"/>
      <c r="B7" s="63" t="s">
        <v>35</v>
      </c>
      <c r="C7" s="183"/>
      <c r="D7" s="183"/>
      <c r="E7" s="183"/>
      <c r="F7" s="183"/>
      <c r="G7" s="183"/>
      <c r="H7" s="194"/>
      <c r="I7" s="195"/>
      <c r="J7" s="123"/>
      <c r="K7" s="124"/>
      <c r="L7" s="124"/>
      <c r="M7" s="125"/>
    </row>
    <row r="8" spans="1:13" ht="12" customHeight="1" x14ac:dyDescent="0.2">
      <c r="A8" s="79">
        <v>1000</v>
      </c>
      <c r="B8" s="75">
        <v>321931.90000000002</v>
      </c>
      <c r="C8" s="76">
        <v>321931.90000000002</v>
      </c>
      <c r="D8" s="76">
        <v>185037.2</v>
      </c>
      <c r="E8" s="76">
        <v>166446.39999999999</v>
      </c>
      <c r="F8" s="76">
        <v>0</v>
      </c>
      <c r="G8" s="76">
        <f t="shared" ref="G8:G13" si="0">+E8+F8</f>
        <v>166446.39999999999</v>
      </c>
      <c r="H8" s="171">
        <f t="shared" ref="H8:H13" si="1">IF(D8&lt;=0,0,(G8*100)/D8)</f>
        <v>89.952939192767715</v>
      </c>
      <c r="I8" s="172"/>
      <c r="J8" s="123"/>
      <c r="K8" s="124"/>
      <c r="L8" s="124"/>
      <c r="M8" s="125"/>
    </row>
    <row r="9" spans="1:13" ht="12" customHeight="1" x14ac:dyDescent="0.2">
      <c r="A9" s="79">
        <v>2000</v>
      </c>
      <c r="B9" s="76">
        <v>8339.4</v>
      </c>
      <c r="C9" s="76">
        <v>11261</v>
      </c>
      <c r="D9" s="76">
        <v>9026.6</v>
      </c>
      <c r="E9" s="76">
        <v>5726.5</v>
      </c>
      <c r="F9" s="76">
        <v>44.1</v>
      </c>
      <c r="G9" s="76">
        <f t="shared" si="0"/>
        <v>5770.6</v>
      </c>
      <c r="H9" s="146">
        <f t="shared" si="1"/>
        <v>63.928832561540332</v>
      </c>
      <c r="I9" s="147"/>
      <c r="J9" s="123"/>
      <c r="K9" s="124"/>
      <c r="L9" s="124"/>
      <c r="M9" s="125"/>
    </row>
    <row r="10" spans="1:13" ht="12" customHeight="1" x14ac:dyDescent="0.2">
      <c r="A10" s="79">
        <v>3000</v>
      </c>
      <c r="B10" s="76">
        <v>62039.1</v>
      </c>
      <c r="C10" s="76">
        <v>59117.5</v>
      </c>
      <c r="D10" s="76">
        <v>33338.6</v>
      </c>
      <c r="E10" s="76">
        <v>19198.2</v>
      </c>
      <c r="F10" s="76">
        <v>420.4</v>
      </c>
      <c r="G10" s="76">
        <f t="shared" si="0"/>
        <v>19618.600000000002</v>
      </c>
      <c r="H10" s="146">
        <f>IF(D10&lt;=0,0,(G10*100)/D10)</f>
        <v>58.846502252644093</v>
      </c>
      <c r="I10" s="147"/>
      <c r="J10" s="123"/>
      <c r="K10" s="124"/>
      <c r="L10" s="124"/>
      <c r="M10" s="125"/>
    </row>
    <row r="11" spans="1:13" ht="12" customHeight="1" x14ac:dyDescent="0.2">
      <c r="A11" s="79">
        <v>4000</v>
      </c>
      <c r="B11" s="76">
        <v>5082.6000000000004</v>
      </c>
      <c r="C11" s="76">
        <v>5082.6000000000004</v>
      </c>
      <c r="D11" s="76">
        <v>1857.6</v>
      </c>
      <c r="E11" s="76">
        <v>2309.5</v>
      </c>
      <c r="F11" s="76">
        <v>5</v>
      </c>
      <c r="G11" s="76">
        <f t="shared" si="0"/>
        <v>2314.5</v>
      </c>
      <c r="H11" s="146">
        <f>IF(D11&lt;=0,0,(G11*100)/D11)</f>
        <v>124.59625322997417</v>
      </c>
      <c r="I11" s="147"/>
      <c r="J11" s="123"/>
      <c r="K11" s="124"/>
      <c r="L11" s="124"/>
      <c r="M11" s="125"/>
    </row>
    <row r="12" spans="1:13" ht="12" customHeight="1" x14ac:dyDescent="0.2">
      <c r="A12" s="79">
        <v>5000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f t="shared" si="0"/>
        <v>0</v>
      </c>
      <c r="H12" s="146">
        <f t="shared" si="1"/>
        <v>0</v>
      </c>
      <c r="I12" s="147"/>
      <c r="J12" s="123"/>
      <c r="K12" s="124"/>
      <c r="L12" s="124"/>
      <c r="M12" s="125"/>
    </row>
    <row r="13" spans="1:13" ht="12" customHeight="1" thickBot="1" x14ac:dyDescent="0.25">
      <c r="A13" s="79">
        <v>6000</v>
      </c>
      <c r="B13" s="76">
        <v>0</v>
      </c>
      <c r="C13" s="75">
        <v>0</v>
      </c>
      <c r="D13" s="76">
        <v>0</v>
      </c>
      <c r="E13" s="76">
        <v>0</v>
      </c>
      <c r="F13" s="76">
        <v>0</v>
      </c>
      <c r="G13" s="76">
        <f t="shared" si="0"/>
        <v>0</v>
      </c>
      <c r="H13" s="148">
        <f t="shared" si="1"/>
        <v>0</v>
      </c>
      <c r="I13" s="149"/>
      <c r="J13" s="123"/>
      <c r="K13" s="124"/>
      <c r="L13" s="124"/>
      <c r="M13" s="125"/>
    </row>
    <row r="14" spans="1:13" ht="19.5" customHeight="1" thickBot="1" x14ac:dyDescent="0.25">
      <c r="A14" s="78" t="s">
        <v>36</v>
      </c>
      <c r="B14" s="77">
        <f t="shared" ref="B14:E14" si="2">SUM(B8:B13)</f>
        <v>397393</v>
      </c>
      <c r="C14" s="77">
        <f t="shared" si="2"/>
        <v>397393</v>
      </c>
      <c r="D14" s="77">
        <f t="shared" si="2"/>
        <v>229260.00000000003</v>
      </c>
      <c r="E14" s="77">
        <f t="shared" si="2"/>
        <v>193680.6</v>
      </c>
      <c r="F14" s="77">
        <f>SUM(F8:F13)</f>
        <v>469.5</v>
      </c>
      <c r="G14" s="77">
        <f>SUM(G8:G13)</f>
        <v>194150.1</v>
      </c>
      <c r="H14" s="134">
        <f>IF(D14&lt;=0,0,(G14*100)/D14)</f>
        <v>84.685553520020932</v>
      </c>
      <c r="I14" s="135"/>
      <c r="J14" s="126"/>
      <c r="K14" s="127"/>
      <c r="L14" s="127"/>
      <c r="M14" s="128"/>
    </row>
    <row r="15" spans="1:13" ht="13.5" customHeight="1" thickBot="1" x14ac:dyDescent="0.25">
      <c r="A15" s="59" t="s">
        <v>20</v>
      </c>
      <c r="B15" s="175" t="s">
        <v>71</v>
      </c>
      <c r="C15" s="176"/>
      <c r="D15" s="176"/>
      <c r="E15" s="176"/>
      <c r="F15" s="176"/>
      <c r="G15" s="176"/>
      <c r="H15" s="176"/>
      <c r="I15" s="177"/>
      <c r="J15" s="120" t="s">
        <v>79</v>
      </c>
      <c r="K15" s="121"/>
      <c r="L15" s="121"/>
      <c r="M15" s="122"/>
    </row>
    <row r="16" spans="1:13" ht="16.5" customHeight="1" thickBot="1" x14ac:dyDescent="0.25">
      <c r="A16" s="27"/>
      <c r="B16" s="28"/>
      <c r="C16" s="28"/>
      <c r="D16" s="162" t="s">
        <v>66</v>
      </c>
      <c r="E16" s="163"/>
      <c r="F16" s="163"/>
      <c r="G16" s="164"/>
      <c r="H16" s="178" t="s">
        <v>26</v>
      </c>
      <c r="I16" s="179"/>
      <c r="J16" s="123"/>
      <c r="K16" s="124"/>
      <c r="L16" s="124"/>
      <c r="M16" s="125"/>
    </row>
    <row r="17" spans="1:13" ht="8.25" customHeight="1" x14ac:dyDescent="0.2">
      <c r="A17" s="154" t="s">
        <v>27</v>
      </c>
      <c r="B17" s="29" t="s">
        <v>28</v>
      </c>
      <c r="C17" s="156" t="s">
        <v>29</v>
      </c>
      <c r="D17" s="158" t="s">
        <v>30</v>
      </c>
      <c r="E17" s="158" t="s">
        <v>31</v>
      </c>
      <c r="F17" s="29" t="s">
        <v>37</v>
      </c>
      <c r="G17" s="158" t="s">
        <v>33</v>
      </c>
      <c r="H17" s="180" t="s">
        <v>34</v>
      </c>
      <c r="I17" s="181"/>
      <c r="J17" s="123"/>
      <c r="K17" s="124"/>
      <c r="L17" s="124"/>
      <c r="M17" s="125"/>
    </row>
    <row r="18" spans="1:13" ht="16.5" customHeight="1" thickBot="1" x14ac:dyDescent="0.25">
      <c r="A18" s="155"/>
      <c r="B18" s="30" t="s">
        <v>35</v>
      </c>
      <c r="C18" s="157"/>
      <c r="D18" s="157"/>
      <c r="E18" s="157"/>
      <c r="F18" s="30" t="s">
        <v>38</v>
      </c>
      <c r="G18" s="157"/>
      <c r="H18" s="173"/>
      <c r="I18" s="174"/>
      <c r="J18" s="123"/>
      <c r="K18" s="124"/>
      <c r="L18" s="124"/>
      <c r="M18" s="125"/>
    </row>
    <row r="19" spans="1:13" ht="12" customHeight="1" x14ac:dyDescent="0.2">
      <c r="A19" s="79">
        <v>1000</v>
      </c>
      <c r="B19" s="76">
        <v>10592.3</v>
      </c>
      <c r="C19" s="76">
        <v>10592.3</v>
      </c>
      <c r="D19" s="76">
        <v>71.3</v>
      </c>
      <c r="E19" s="75">
        <v>9.4</v>
      </c>
      <c r="F19" s="76">
        <v>0</v>
      </c>
      <c r="G19" s="76">
        <f t="shared" ref="G19:G24" si="3">+E19+F19</f>
        <v>9.4</v>
      </c>
      <c r="H19" s="171">
        <f t="shared" ref="H19:H24" si="4">IF(D19&lt;=0,0,(G19*100)/D19)</f>
        <v>13.183730715287519</v>
      </c>
      <c r="I19" s="172"/>
      <c r="J19" s="123"/>
      <c r="K19" s="124"/>
      <c r="L19" s="124"/>
      <c r="M19" s="125"/>
    </row>
    <row r="20" spans="1:13" ht="12" customHeight="1" x14ac:dyDescent="0.2">
      <c r="A20" s="79">
        <v>2000</v>
      </c>
      <c r="B20" s="76">
        <v>1698</v>
      </c>
      <c r="C20" s="76">
        <v>1698</v>
      </c>
      <c r="D20" s="76">
        <v>879.7</v>
      </c>
      <c r="E20" s="76">
        <v>540.6</v>
      </c>
      <c r="F20" s="75">
        <v>1.6</v>
      </c>
      <c r="G20" s="76">
        <f t="shared" si="3"/>
        <v>542.20000000000005</v>
      </c>
      <c r="H20" s="146">
        <f t="shared" si="4"/>
        <v>61.634648175514386</v>
      </c>
      <c r="I20" s="147"/>
      <c r="J20" s="123"/>
      <c r="K20" s="124"/>
      <c r="L20" s="124"/>
      <c r="M20" s="125"/>
    </row>
    <row r="21" spans="1:13" ht="12" customHeight="1" x14ac:dyDescent="0.2">
      <c r="A21" s="79">
        <v>3000</v>
      </c>
      <c r="B21" s="76">
        <v>8302</v>
      </c>
      <c r="C21" s="76">
        <v>8302</v>
      </c>
      <c r="D21" s="76">
        <v>3833.3</v>
      </c>
      <c r="E21" s="76">
        <v>1960</v>
      </c>
      <c r="F21" s="76">
        <v>0</v>
      </c>
      <c r="G21" s="76">
        <f t="shared" si="3"/>
        <v>1960</v>
      </c>
      <c r="H21" s="146">
        <f t="shared" si="4"/>
        <v>51.130879398951294</v>
      </c>
      <c r="I21" s="147"/>
      <c r="J21" s="123"/>
      <c r="K21" s="124"/>
      <c r="L21" s="124"/>
      <c r="M21" s="125"/>
    </row>
    <row r="22" spans="1:13" ht="12" customHeight="1" x14ac:dyDescent="0.2">
      <c r="A22" s="79">
        <v>4000</v>
      </c>
      <c r="B22" s="76">
        <v>4000</v>
      </c>
      <c r="C22" s="76">
        <v>4000</v>
      </c>
      <c r="D22" s="76">
        <v>1423.6</v>
      </c>
      <c r="E22" s="76">
        <v>1644.5</v>
      </c>
      <c r="F22" s="76">
        <v>0</v>
      </c>
      <c r="G22" s="76">
        <f t="shared" si="3"/>
        <v>1644.5</v>
      </c>
      <c r="H22" s="146">
        <f t="shared" si="4"/>
        <v>115.51699915706659</v>
      </c>
      <c r="I22" s="147"/>
      <c r="J22" s="123"/>
      <c r="K22" s="124"/>
      <c r="L22" s="124"/>
      <c r="M22" s="125"/>
    </row>
    <row r="23" spans="1:13" ht="12" customHeight="1" x14ac:dyDescent="0.2">
      <c r="A23" s="79">
        <v>5000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3"/>
        <v>0</v>
      </c>
      <c r="H23" s="146">
        <f t="shared" si="4"/>
        <v>0</v>
      </c>
      <c r="I23" s="147"/>
      <c r="J23" s="123"/>
      <c r="K23" s="124"/>
      <c r="L23" s="124"/>
      <c r="M23" s="125"/>
    </row>
    <row r="24" spans="1:13" ht="12" customHeight="1" thickBot="1" x14ac:dyDescent="0.25">
      <c r="A24" s="79">
        <v>6000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f t="shared" si="3"/>
        <v>0</v>
      </c>
      <c r="H24" s="148">
        <f t="shared" si="4"/>
        <v>0</v>
      </c>
      <c r="I24" s="149"/>
      <c r="J24" s="126"/>
      <c r="K24" s="127"/>
      <c r="L24" s="127"/>
      <c r="M24" s="128"/>
    </row>
    <row r="25" spans="1:13" ht="15" customHeight="1" thickBot="1" x14ac:dyDescent="0.25">
      <c r="A25" s="78" t="s">
        <v>36</v>
      </c>
      <c r="B25" s="80">
        <f t="shared" ref="B25:G25" si="5">SUM(B19:B24)</f>
        <v>24592.3</v>
      </c>
      <c r="C25" s="80">
        <f t="shared" si="5"/>
        <v>24592.3</v>
      </c>
      <c r="D25" s="80">
        <f t="shared" si="5"/>
        <v>6207.9</v>
      </c>
      <c r="E25" s="80">
        <f t="shared" si="5"/>
        <v>4154.5</v>
      </c>
      <c r="F25" s="80">
        <f t="shared" si="5"/>
        <v>1.6</v>
      </c>
      <c r="G25" s="80">
        <f t="shared" si="5"/>
        <v>4156.1000000000004</v>
      </c>
      <c r="H25" s="169">
        <f>IF(D25&lt;=0,0,(G25*100)/D25)</f>
        <v>66.94856553746034</v>
      </c>
      <c r="I25" s="170"/>
      <c r="J25" s="129"/>
      <c r="K25" s="130"/>
      <c r="L25" s="130"/>
      <c r="M25" s="131"/>
    </row>
    <row r="26" spans="1:13" ht="16.5" customHeight="1" thickBot="1" x14ac:dyDescent="0.25">
      <c r="A26" s="64" t="s">
        <v>39</v>
      </c>
      <c r="B26" s="159" t="s">
        <v>71</v>
      </c>
      <c r="C26" s="160"/>
      <c r="D26" s="160"/>
      <c r="E26" s="160"/>
      <c r="F26" s="160"/>
      <c r="G26" s="160"/>
      <c r="H26" s="160"/>
      <c r="I26" s="161"/>
      <c r="J26" s="120" t="s">
        <v>80</v>
      </c>
      <c r="K26" s="121"/>
      <c r="L26" s="121"/>
      <c r="M26" s="122"/>
    </row>
    <row r="27" spans="1:13" ht="14.25" customHeight="1" thickBot="1" x14ac:dyDescent="0.25">
      <c r="A27" s="27"/>
      <c r="B27" s="28"/>
      <c r="C27" s="28"/>
      <c r="D27" s="162" t="s">
        <v>69</v>
      </c>
      <c r="E27" s="163"/>
      <c r="F27" s="163"/>
      <c r="G27" s="164"/>
      <c r="H27" s="165" t="s">
        <v>26</v>
      </c>
      <c r="I27" s="166"/>
      <c r="J27" s="123"/>
      <c r="K27" s="124"/>
      <c r="L27" s="124"/>
      <c r="M27" s="125"/>
    </row>
    <row r="28" spans="1:13" ht="8.25" customHeight="1" x14ac:dyDescent="0.2">
      <c r="A28" s="154" t="s">
        <v>27</v>
      </c>
      <c r="B28" s="29" t="s">
        <v>28</v>
      </c>
      <c r="C28" s="156" t="s">
        <v>29</v>
      </c>
      <c r="D28" s="158" t="s">
        <v>30</v>
      </c>
      <c r="E28" s="158" t="s">
        <v>31</v>
      </c>
      <c r="F28" s="158" t="s">
        <v>32</v>
      </c>
      <c r="G28" s="158" t="s">
        <v>33</v>
      </c>
      <c r="H28" s="167" t="s">
        <v>34</v>
      </c>
      <c r="I28" s="168"/>
      <c r="J28" s="123"/>
      <c r="K28" s="124"/>
      <c r="L28" s="124"/>
      <c r="M28" s="125"/>
    </row>
    <row r="29" spans="1:13" ht="18" customHeight="1" thickBot="1" x14ac:dyDescent="0.25">
      <c r="A29" s="155"/>
      <c r="B29" s="30" t="s">
        <v>35</v>
      </c>
      <c r="C29" s="157"/>
      <c r="D29" s="157"/>
      <c r="E29" s="157"/>
      <c r="F29" s="157"/>
      <c r="G29" s="157"/>
      <c r="H29" s="152"/>
      <c r="I29" s="153"/>
      <c r="J29" s="123"/>
      <c r="K29" s="124"/>
      <c r="L29" s="124"/>
      <c r="M29" s="125"/>
    </row>
    <row r="30" spans="1:13" s="81" customFormat="1" ht="12" customHeight="1" x14ac:dyDescent="0.2">
      <c r="A30" s="26">
        <v>1000</v>
      </c>
      <c r="B30" s="76">
        <f>+B8+B19</f>
        <v>332524.2</v>
      </c>
      <c r="C30" s="75">
        <f>+C8+C19</f>
        <v>332524.2</v>
      </c>
      <c r="D30" s="76">
        <f>+D8+D19</f>
        <v>185108.5</v>
      </c>
      <c r="E30" s="76">
        <f>+E8+E19</f>
        <v>166455.79999999999</v>
      </c>
      <c r="F30" s="76">
        <f>+F8+F19</f>
        <v>0</v>
      </c>
      <c r="G30" s="76">
        <f t="shared" ref="G30:G35" si="6">+E30+F30</f>
        <v>166455.79999999999</v>
      </c>
      <c r="H30" s="150">
        <f t="shared" ref="H30:H36" si="7">IF(D30&lt;=0,0,(G30*100)/D30)</f>
        <v>89.923369267213545</v>
      </c>
      <c r="I30" s="151"/>
      <c r="J30" s="123"/>
      <c r="K30" s="124"/>
      <c r="L30" s="124"/>
      <c r="M30" s="125"/>
    </row>
    <row r="31" spans="1:13" s="81" customFormat="1" ht="12" customHeight="1" x14ac:dyDescent="0.2">
      <c r="A31" s="26">
        <v>2000</v>
      </c>
      <c r="B31" s="76">
        <f t="shared" ref="B31:F35" si="8">+B9+B20</f>
        <v>10037.4</v>
      </c>
      <c r="C31" s="76">
        <f t="shared" si="8"/>
        <v>12959</v>
      </c>
      <c r="D31" s="76">
        <f t="shared" si="8"/>
        <v>9906.3000000000011</v>
      </c>
      <c r="E31" s="76">
        <f t="shared" si="8"/>
        <v>6267.1</v>
      </c>
      <c r="F31" s="76">
        <f t="shared" si="8"/>
        <v>45.7</v>
      </c>
      <c r="G31" s="76">
        <f t="shared" si="6"/>
        <v>6312.8</v>
      </c>
      <c r="H31" s="146">
        <f t="shared" si="7"/>
        <v>63.725104226603264</v>
      </c>
      <c r="I31" s="147"/>
      <c r="J31" s="123"/>
      <c r="K31" s="124"/>
      <c r="L31" s="124"/>
      <c r="M31" s="125"/>
    </row>
    <row r="32" spans="1:13" s="81" customFormat="1" ht="12" customHeight="1" x14ac:dyDescent="0.2">
      <c r="A32" s="26">
        <v>3000</v>
      </c>
      <c r="B32" s="76">
        <f t="shared" si="8"/>
        <v>70341.100000000006</v>
      </c>
      <c r="C32" s="76">
        <f t="shared" si="8"/>
        <v>67419.5</v>
      </c>
      <c r="D32" s="76">
        <f t="shared" si="8"/>
        <v>37171.9</v>
      </c>
      <c r="E32" s="76">
        <f t="shared" si="8"/>
        <v>21158.2</v>
      </c>
      <c r="F32" s="76">
        <f t="shared" si="8"/>
        <v>420.4</v>
      </c>
      <c r="G32" s="76">
        <f t="shared" si="6"/>
        <v>21578.600000000002</v>
      </c>
      <c r="H32" s="146">
        <f t="shared" si="7"/>
        <v>58.050839478207998</v>
      </c>
      <c r="I32" s="147"/>
      <c r="J32" s="123"/>
      <c r="K32" s="124"/>
      <c r="L32" s="124"/>
      <c r="M32" s="125"/>
    </row>
    <row r="33" spans="1:13" s="81" customFormat="1" ht="12" customHeight="1" x14ac:dyDescent="0.2">
      <c r="A33" s="26">
        <v>4000</v>
      </c>
      <c r="B33" s="76">
        <f t="shared" si="8"/>
        <v>9082.6</v>
      </c>
      <c r="C33" s="76">
        <f t="shared" si="8"/>
        <v>9082.6</v>
      </c>
      <c r="D33" s="76">
        <f t="shared" si="8"/>
        <v>3281.2</v>
      </c>
      <c r="E33" s="76">
        <f t="shared" si="8"/>
        <v>3954</v>
      </c>
      <c r="F33" s="76">
        <f t="shared" si="8"/>
        <v>5</v>
      </c>
      <c r="G33" s="76">
        <f t="shared" si="6"/>
        <v>3959</v>
      </c>
      <c r="H33" s="146">
        <f t="shared" si="7"/>
        <v>120.6570766792637</v>
      </c>
      <c r="I33" s="147"/>
      <c r="J33" s="123"/>
      <c r="K33" s="124"/>
      <c r="L33" s="124"/>
      <c r="M33" s="125"/>
    </row>
    <row r="34" spans="1:13" s="81" customFormat="1" ht="12" customHeight="1" x14ac:dyDescent="0.2">
      <c r="A34" s="26">
        <v>5000</v>
      </c>
      <c r="B34" s="76">
        <f t="shared" si="8"/>
        <v>0</v>
      </c>
      <c r="C34" s="75">
        <f t="shared" si="8"/>
        <v>0</v>
      </c>
      <c r="D34" s="76">
        <f t="shared" si="8"/>
        <v>0</v>
      </c>
      <c r="E34" s="76">
        <f t="shared" si="8"/>
        <v>0</v>
      </c>
      <c r="F34" s="76">
        <f t="shared" si="8"/>
        <v>0</v>
      </c>
      <c r="G34" s="76">
        <f t="shared" si="6"/>
        <v>0</v>
      </c>
      <c r="H34" s="146">
        <f t="shared" si="7"/>
        <v>0</v>
      </c>
      <c r="I34" s="147"/>
      <c r="J34" s="123"/>
      <c r="K34" s="124"/>
      <c r="L34" s="124"/>
      <c r="M34" s="125"/>
    </row>
    <row r="35" spans="1:13" s="81" customFormat="1" ht="12" customHeight="1" thickBot="1" x14ac:dyDescent="0.25">
      <c r="A35" s="26">
        <v>6000</v>
      </c>
      <c r="B35" s="76">
        <f t="shared" si="8"/>
        <v>0</v>
      </c>
      <c r="C35" s="76">
        <f t="shared" si="8"/>
        <v>0</v>
      </c>
      <c r="D35" s="76">
        <f t="shared" si="8"/>
        <v>0</v>
      </c>
      <c r="E35" s="76">
        <f t="shared" si="8"/>
        <v>0</v>
      </c>
      <c r="F35" s="76">
        <f t="shared" si="8"/>
        <v>0</v>
      </c>
      <c r="G35" s="76">
        <f t="shared" si="6"/>
        <v>0</v>
      </c>
      <c r="H35" s="148">
        <f t="shared" si="7"/>
        <v>0</v>
      </c>
      <c r="I35" s="149"/>
      <c r="J35" s="126"/>
      <c r="K35" s="127"/>
      <c r="L35" s="127"/>
      <c r="M35" s="128"/>
    </row>
    <row r="36" spans="1:13" s="81" customFormat="1" ht="12" customHeight="1" thickBot="1" x14ac:dyDescent="0.25">
      <c r="A36" s="78" t="s">
        <v>40</v>
      </c>
      <c r="B36" s="77">
        <f t="shared" ref="B36:G36" si="9">SUM(B30:B35)</f>
        <v>421985.30000000005</v>
      </c>
      <c r="C36" s="77">
        <f t="shared" si="9"/>
        <v>421985.3</v>
      </c>
      <c r="D36" s="77">
        <f>SUM(D30:D35)</f>
        <v>235467.9</v>
      </c>
      <c r="E36" s="77">
        <f>SUM(E30:E35)</f>
        <v>197835.1</v>
      </c>
      <c r="F36" s="77">
        <f t="shared" si="9"/>
        <v>471.09999999999997</v>
      </c>
      <c r="G36" s="77">
        <f t="shared" si="9"/>
        <v>198306.19999999998</v>
      </c>
      <c r="H36" s="134">
        <f t="shared" si="7"/>
        <v>84.21793373958829</v>
      </c>
      <c r="I36" s="135"/>
      <c r="J36" s="129"/>
      <c r="K36" s="130"/>
      <c r="L36" s="130"/>
      <c r="M36" s="131"/>
    </row>
    <row r="37" spans="1:13" ht="11.25" customHeight="1" x14ac:dyDescent="0.2">
      <c r="A37" s="136" t="s">
        <v>41</v>
      </c>
      <c r="B37" s="65" t="s">
        <v>28</v>
      </c>
      <c r="C37" s="65" t="s">
        <v>42</v>
      </c>
      <c r="D37" s="138" t="s">
        <v>30</v>
      </c>
      <c r="E37" s="140" t="s">
        <v>43</v>
      </c>
      <c r="F37" s="141"/>
      <c r="G37" s="140" t="s">
        <v>26</v>
      </c>
      <c r="H37" s="144"/>
      <c r="I37" s="141"/>
      <c r="J37" s="120" t="s">
        <v>81</v>
      </c>
      <c r="K37" s="121"/>
      <c r="L37" s="121"/>
      <c r="M37" s="122"/>
    </row>
    <row r="38" spans="1:13" ht="22.5" customHeight="1" thickBot="1" x14ac:dyDescent="0.25">
      <c r="A38" s="137"/>
      <c r="B38" s="66" t="s">
        <v>35</v>
      </c>
      <c r="C38" s="66" t="s">
        <v>44</v>
      </c>
      <c r="D38" s="139"/>
      <c r="E38" s="142" t="s">
        <v>45</v>
      </c>
      <c r="F38" s="143"/>
      <c r="G38" s="142" t="s">
        <v>46</v>
      </c>
      <c r="H38" s="145"/>
      <c r="I38" s="143"/>
      <c r="J38" s="123"/>
      <c r="K38" s="124"/>
      <c r="L38" s="124"/>
      <c r="M38" s="125"/>
    </row>
    <row r="39" spans="1:13" ht="39.950000000000003" customHeight="1" x14ac:dyDescent="0.2">
      <c r="A39" s="82" t="s">
        <v>77</v>
      </c>
      <c r="B39" s="83">
        <v>378650.6</v>
      </c>
      <c r="C39" s="83">
        <v>373678.9</v>
      </c>
      <c r="D39" s="83">
        <v>207809.2</v>
      </c>
      <c r="E39" s="214">
        <v>172910.1</v>
      </c>
      <c r="F39" s="215"/>
      <c r="G39" s="216">
        <f>IF(D39&lt;=0,0,(E39*100/D39))</f>
        <v>83.206181439512775</v>
      </c>
      <c r="H39" s="217"/>
      <c r="I39" s="218"/>
      <c r="J39" s="123"/>
      <c r="K39" s="124"/>
      <c r="L39" s="124"/>
      <c r="M39" s="125"/>
    </row>
    <row r="40" spans="1:13" ht="36" x14ac:dyDescent="0.2">
      <c r="A40" s="84" t="s">
        <v>21</v>
      </c>
      <c r="B40" s="85">
        <v>2123.6</v>
      </c>
      <c r="C40" s="85">
        <v>2123.6</v>
      </c>
      <c r="D40" s="85">
        <v>1131.4000000000001</v>
      </c>
      <c r="E40" s="212">
        <v>975.9</v>
      </c>
      <c r="F40" s="213"/>
      <c r="G40" s="219">
        <f>IF(D40&lt;=0,0,(E40*100/D40))</f>
        <v>86.255966059748971</v>
      </c>
      <c r="H40" s="220"/>
      <c r="I40" s="221"/>
      <c r="J40" s="123"/>
      <c r="K40" s="124"/>
      <c r="L40" s="124"/>
      <c r="M40" s="125"/>
    </row>
    <row r="41" spans="1:13" ht="24.75" thickBot="1" x14ac:dyDescent="0.25">
      <c r="A41" s="84" t="s">
        <v>22</v>
      </c>
      <c r="B41" s="86">
        <v>41211.1</v>
      </c>
      <c r="C41" s="86">
        <v>46182.8</v>
      </c>
      <c r="D41" s="86">
        <v>26527.3</v>
      </c>
      <c r="E41" s="212">
        <v>23949.1</v>
      </c>
      <c r="F41" s="213"/>
      <c r="G41" s="219">
        <f>IF(D41&lt;=0,0,(E41*100/D41))</f>
        <v>90.280955845487483</v>
      </c>
      <c r="H41" s="220"/>
      <c r="I41" s="221"/>
      <c r="J41" s="123"/>
      <c r="K41" s="124"/>
      <c r="L41" s="124"/>
      <c r="M41" s="125"/>
    </row>
    <row r="42" spans="1:13" ht="13.5" thickBot="1" x14ac:dyDescent="0.25">
      <c r="A42" s="78" t="s">
        <v>40</v>
      </c>
      <c r="B42" s="87">
        <f>SUM(B38:B41)</f>
        <v>421985.29999999993</v>
      </c>
      <c r="C42" s="87">
        <f>SUM(C38:C41)</f>
        <v>421985.3</v>
      </c>
      <c r="D42" s="87">
        <f>SUM(D38:D41)</f>
        <v>235467.9</v>
      </c>
      <c r="E42" s="210">
        <f>SUM(E38:F41)</f>
        <v>197835.1</v>
      </c>
      <c r="F42" s="211"/>
      <c r="G42" s="222">
        <f>IF(D42&lt;=0,0,(E42*100/D42))</f>
        <v>84.017864006091699</v>
      </c>
      <c r="H42" s="223"/>
      <c r="I42" s="224"/>
      <c r="J42" s="123"/>
      <c r="K42" s="124"/>
      <c r="L42" s="124"/>
      <c r="M42" s="125"/>
    </row>
    <row r="44" spans="1:13" ht="15" x14ac:dyDescent="0.25">
      <c r="A44" s="9" t="s">
        <v>47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</sheetData>
  <mergeCells count="78">
    <mergeCell ref="E42:F42"/>
    <mergeCell ref="E40:F40"/>
    <mergeCell ref="E39:F39"/>
    <mergeCell ref="G39:I39"/>
    <mergeCell ref="E41:F41"/>
    <mergeCell ref="G41:I41"/>
    <mergeCell ref="G40:I40"/>
    <mergeCell ref="G42:I42"/>
    <mergeCell ref="J3:M4"/>
    <mergeCell ref="D5:G5"/>
    <mergeCell ref="H5:I5"/>
    <mergeCell ref="A6:A7"/>
    <mergeCell ref="C6:C7"/>
    <mergeCell ref="D6:D7"/>
    <mergeCell ref="E6:E7"/>
    <mergeCell ref="F6:F7"/>
    <mergeCell ref="H11:I11"/>
    <mergeCell ref="H12:I12"/>
    <mergeCell ref="G6:G7"/>
    <mergeCell ref="A3:A4"/>
    <mergeCell ref="B3:I3"/>
    <mergeCell ref="B4:I4"/>
    <mergeCell ref="H8:I8"/>
    <mergeCell ref="H6:I6"/>
    <mergeCell ref="H7:I7"/>
    <mergeCell ref="H9:I9"/>
    <mergeCell ref="H10:I10"/>
    <mergeCell ref="H13:I13"/>
    <mergeCell ref="B15:I15"/>
    <mergeCell ref="D16:G16"/>
    <mergeCell ref="H16:I16"/>
    <mergeCell ref="H17:I17"/>
    <mergeCell ref="H14:I14"/>
    <mergeCell ref="H19:I19"/>
    <mergeCell ref="H23:I23"/>
    <mergeCell ref="H24:I24"/>
    <mergeCell ref="H18:I18"/>
    <mergeCell ref="A17:A18"/>
    <mergeCell ref="C17:C18"/>
    <mergeCell ref="D17:D18"/>
    <mergeCell ref="E17:E18"/>
    <mergeCell ref="G17:G18"/>
    <mergeCell ref="H20:I20"/>
    <mergeCell ref="H21:I21"/>
    <mergeCell ref="H22:I22"/>
    <mergeCell ref="B26:I26"/>
    <mergeCell ref="D27:G27"/>
    <mergeCell ref="H27:I27"/>
    <mergeCell ref="H28:I28"/>
    <mergeCell ref="H25:I25"/>
    <mergeCell ref="G28:G29"/>
    <mergeCell ref="H29:I29"/>
    <mergeCell ref="A28:A29"/>
    <mergeCell ref="C28:C29"/>
    <mergeCell ref="D28:D29"/>
    <mergeCell ref="E28:E29"/>
    <mergeCell ref="F28:F29"/>
    <mergeCell ref="J5:M14"/>
    <mergeCell ref="A1:M1"/>
    <mergeCell ref="A2:M2"/>
    <mergeCell ref="H36:I36"/>
    <mergeCell ref="A37:A38"/>
    <mergeCell ref="D37:D38"/>
    <mergeCell ref="E37:F37"/>
    <mergeCell ref="E38:F38"/>
    <mergeCell ref="G37:I37"/>
    <mergeCell ref="G38:I38"/>
    <mergeCell ref="H31:I31"/>
    <mergeCell ref="H32:I32"/>
    <mergeCell ref="H33:I33"/>
    <mergeCell ref="H34:I34"/>
    <mergeCell ref="H35:I35"/>
    <mergeCell ref="H30:I30"/>
    <mergeCell ref="J15:M24"/>
    <mergeCell ref="J25:M25"/>
    <mergeCell ref="J26:M35"/>
    <mergeCell ref="J36:M36"/>
    <mergeCell ref="J37:M42"/>
  </mergeCells>
  <pageMargins left="0.25" right="0.25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948B11-0560-492A-8B79-73DB1B0592BD}"/>
</file>

<file path=customXml/itemProps2.xml><?xml version="1.0" encoding="utf-8"?>
<ds:datastoreItem xmlns:ds="http://schemas.openxmlformats.org/officeDocument/2006/customXml" ds:itemID="{90842893-698B-41B2-95C7-68AA60959DB0}"/>
</file>

<file path=customXml/itemProps3.xml><?xml version="1.0" encoding="utf-8"?>
<ds:datastoreItem xmlns:ds="http://schemas.openxmlformats.org/officeDocument/2006/customXml" ds:itemID="{08AD59C7-CD06-4517-B6B3-AAF374007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5.4.1.a (1)</vt:lpstr>
      <vt:lpstr>Anexo 5.4.1.a (2)</vt:lpstr>
      <vt:lpstr>'Anexo 5.4.1.a (2)'!Área_de_impresión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</dc:title>
  <dc:creator>RMJ</dc:creator>
  <cp:lastModifiedBy>Jorge David Gómez Román</cp:lastModifiedBy>
  <cp:lastPrinted>2025-11-03T20:31:47Z</cp:lastPrinted>
  <dcterms:created xsi:type="dcterms:W3CDTF">2004-08-02T23:22:27Z</dcterms:created>
  <dcterms:modified xsi:type="dcterms:W3CDTF">2025-11-03T23:39:34Z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