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4"/>
  <workbookPr/>
  <mc:AlternateContent xmlns:mc="http://schemas.openxmlformats.org/markup-compatibility/2006">
    <mc:Choice Requires="x15">
      <x15ac:absPath xmlns:x15ac="http://schemas.microsoft.com/office/spreadsheetml/2010/11/ac" url="https://ecosur365p.sharepoint.com/sites/ECOSUR-ABIERTO-JuntadeGobierno/Shared Documents/Junta de Gobierno 2026/Primera sesión ordinaria 2026/05. Presentación del Informe de Autoevaluación 2025/5.4 Situación financiera/"/>
    </mc:Choice>
  </mc:AlternateContent>
  <xr:revisionPtr revIDLastSave="73" documentId="8_{365D71D8-9CF8-4133-AAD7-B38EA27DD3D1}" xr6:coauthVersionLast="47" xr6:coauthVersionMax="47" xr10:uidLastSave="{BDFD7FA1-4D60-5141-B53D-BAFB3FF31578}"/>
  <bookViews>
    <workbookView xWindow="0" yWindow="660" windowWidth="25440" windowHeight="15400" xr2:uid="{52914B96-F2DB-40B2-838E-D32A21213B9B}"/>
  </bookViews>
  <sheets>
    <sheet name="31 de Diciembre" sheetId="76" r:id="rId1"/>
  </sheets>
  <definedNames>
    <definedName name="_xlnm.Print_Area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0" i="76" l="1"/>
  <c r="K19" i="76"/>
  <c r="F15" i="76"/>
  <c r="D14" i="76"/>
  <c r="D23" i="76" s="1"/>
  <c r="H45" i="76"/>
  <c r="J41" i="76"/>
  <c r="K41" i="76" s="1"/>
  <c r="I45" i="76"/>
  <c r="J28" i="76"/>
  <c r="K28" i="76" s="1"/>
  <c r="E32" i="76"/>
  <c r="F32" i="76" s="1"/>
  <c r="E31" i="76"/>
  <c r="F31" i="76" s="1"/>
  <c r="E20" i="76"/>
  <c r="F20" i="76" s="1"/>
  <c r="E18" i="76"/>
  <c r="F18" i="76" s="1"/>
  <c r="E15" i="76"/>
  <c r="C23" i="76"/>
  <c r="E39" i="76"/>
  <c r="F39" i="76" s="1"/>
  <c r="E38" i="76"/>
  <c r="F38" i="76" s="1"/>
  <c r="E36" i="76"/>
  <c r="F36" i="76" s="1"/>
  <c r="E35" i="76"/>
  <c r="F35" i="76" s="1"/>
  <c r="E34" i="76"/>
  <c r="F34" i="76" s="1"/>
  <c r="E33" i="76"/>
  <c r="F33" i="76" s="1"/>
  <c r="E28" i="76"/>
  <c r="F28" i="76" s="1"/>
  <c r="E27" i="76"/>
  <c r="F27" i="76" s="1"/>
  <c r="E42" i="76"/>
  <c r="F42" i="76" s="1"/>
  <c r="C41" i="76"/>
  <c r="D41" i="76"/>
  <c r="J17" i="76"/>
  <c r="K17" i="76" s="1"/>
  <c r="J15" i="76"/>
  <c r="I23" i="76"/>
  <c r="H23" i="76"/>
  <c r="D37" i="76"/>
  <c r="D26" i="76"/>
  <c r="C26" i="76"/>
  <c r="C37" i="76"/>
  <c r="D30" i="76"/>
  <c r="C30" i="76"/>
  <c r="J21" i="76"/>
  <c r="J20" i="76"/>
  <c r="J19" i="76"/>
  <c r="J18" i="76"/>
  <c r="K18" i="76" s="1"/>
  <c r="J16" i="76"/>
  <c r="J38" i="76"/>
  <c r="K38" i="76" s="1"/>
  <c r="J40" i="76"/>
  <c r="H31" i="76"/>
  <c r="I31" i="76"/>
  <c r="J36" i="76"/>
  <c r="K36" i="76" s="1"/>
  <c r="E37" i="76" l="1"/>
  <c r="F37" i="76" s="1"/>
  <c r="E14" i="76"/>
  <c r="F14" i="76" s="1"/>
  <c r="J39" i="76"/>
  <c r="K39" i="76" s="1"/>
  <c r="H33" i="76"/>
  <c r="H50" i="76" s="1"/>
  <c r="J45" i="76"/>
  <c r="K45" i="76" s="1"/>
  <c r="I33" i="76"/>
  <c r="I50" i="76" s="1"/>
  <c r="J23" i="76"/>
  <c r="K23" i="76" s="1"/>
  <c r="E30" i="76"/>
  <c r="F30" i="76" s="1"/>
  <c r="C45" i="76"/>
  <c r="E41" i="76"/>
  <c r="F41" i="76" s="1"/>
  <c r="D45" i="76"/>
  <c r="D50" i="76" s="1"/>
  <c r="E26" i="76"/>
  <c r="E23" i="76"/>
  <c r="F23" i="76" s="1"/>
  <c r="C50" i="76" l="1"/>
  <c r="L50" i="76" s="1"/>
  <c r="J33" i="76"/>
  <c r="K33" i="76" s="1"/>
  <c r="J50" i="76"/>
  <c r="K50" i="76" s="1"/>
  <c r="M50" i="76"/>
  <c r="E45" i="76"/>
  <c r="F45" i="76" s="1"/>
  <c r="F26" i="76"/>
  <c r="E50" i="76" l="1"/>
  <c r="F50" i="76" s="1"/>
  <c r="B1" i="76"/>
  <c r="B1" i="76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<sst xmlns="http://schemas.openxmlformats.org/spreadsheetml/2006/main" count="78" uniqueCount="67">
  <si>
    <t>EL COLEGIO DE LA FRONTERA SUR</t>
  </si>
  <si>
    <t>ESTADO DE SITUACION FINANCIERA (COMPARATIVO)</t>
  </si>
  <si>
    <t>VARIACION ABSOLUTA</t>
  </si>
  <si>
    <t>VARIACION RELATIVA</t>
  </si>
  <si>
    <t>CONCEPTO</t>
  </si>
  <si>
    <t>DICIEMBRE</t>
  </si>
  <si>
    <t>ACTIVO</t>
  </si>
  <si>
    <t>PASIVO</t>
  </si>
  <si>
    <t>CIRCULANTE</t>
  </si>
  <si>
    <t xml:space="preserve">BANCOS </t>
  </si>
  <si>
    <t>CTAS. Y DOCTOS. POR PAGAR A CORTO PLAZO</t>
  </si>
  <si>
    <t>DEPOSITOS DE FONDOS DE TERCEROS</t>
  </si>
  <si>
    <t>PROVEEDORES POR PAGAR</t>
  </si>
  <si>
    <t>CUENTAS POR COBRAR</t>
  </si>
  <si>
    <t>SERVICIOS PERSONALES POR PAGAR A CORTO PLAZO</t>
  </si>
  <si>
    <t>ESTIMACION DE CUENTAS INCOBRABLES</t>
  </si>
  <si>
    <t>OTRAS CUENTAS POR PAGAR</t>
  </si>
  <si>
    <t>DEUDORES DIVERSOS POR COBRAR</t>
  </si>
  <si>
    <t>RETENCIONES Y CONTRIB. POR PAGAR</t>
  </si>
  <si>
    <t>ANTICIPO A PROVEEDORES</t>
  </si>
  <si>
    <t>FONDOS EN ADMINISTRACION A CORTO PLAZO</t>
  </si>
  <si>
    <t>ALMACEN DE MATERIALES Y SUMINISTROS</t>
  </si>
  <si>
    <t>OTROS PASIVOS DIFERIDOS A CORTO PLAZO</t>
  </si>
  <si>
    <t>ESTIMACION POR DETERIORO DE INVENTARIOS</t>
  </si>
  <si>
    <t>TRANSFERENCIAS OTORGADAS POR PAGAR</t>
  </si>
  <si>
    <t>FIDEICOMISOS, MANDATOS Y CONTRATOS ANALOGOS</t>
  </si>
  <si>
    <t>TOTAL ACTIVO CIRCULANTE</t>
  </si>
  <si>
    <t>TOTAL PASIVO CIRCULANTE</t>
  </si>
  <si>
    <t>NO CIRCULANTE</t>
  </si>
  <si>
    <t>BIENES INMUEBLES</t>
  </si>
  <si>
    <t>TERRENOS</t>
  </si>
  <si>
    <t>CTAS. Y DOCTOS. POR PAGAR A LARGO PLAZO</t>
  </si>
  <si>
    <t>EDIFICIOS</t>
  </si>
  <si>
    <t>PROVISIONES A LARGO PLAZO</t>
  </si>
  <si>
    <t>CONSTRUCCIONES EN PROCESO</t>
  </si>
  <si>
    <t xml:space="preserve">BIENES MUEBLES </t>
  </si>
  <si>
    <t>MOBILIARIO Y EQUIPO DE ADMINISTRACION</t>
  </si>
  <si>
    <t>TOTAL PASIVO NO CIRCULANTE</t>
  </si>
  <si>
    <t>MOBILIARIO Y EQUIPO EDUCACIONAL</t>
  </si>
  <si>
    <t>EQUIPO E INSTRUMENTAL MEDICO</t>
  </si>
  <si>
    <t>TOTAL PASIVO</t>
  </si>
  <si>
    <t>EQUIPO DE TRANSPORTE</t>
  </si>
  <si>
    <t>MAQUINARIA, OTROS EQUIPOS Y HERRAM</t>
  </si>
  <si>
    <t xml:space="preserve">PATRIMONIO </t>
  </si>
  <si>
    <t>COLECCIONES, OBRAS DE ARTE Y OBJETOS</t>
  </si>
  <si>
    <t>DEPRECIACION TOTAL</t>
  </si>
  <si>
    <t>APORTACIONES DEL GOBIERNO FEDERAL DEL AÑO EN CURSO</t>
  </si>
  <si>
    <t>DEP. ACUM. DE BIENES INMUEBLES</t>
  </si>
  <si>
    <t>SUPERAVIT POR DONACION</t>
  </si>
  <si>
    <t>DEP. ACUM. DE BIENES MUEBLES</t>
  </si>
  <si>
    <t>RESULTADO DE EJERCICIOS ANTERIORES</t>
  </si>
  <si>
    <t>RESULTADO DEL EJERCICIO</t>
  </si>
  <si>
    <t>ACTIVOS DIFERIDOS</t>
  </si>
  <si>
    <t>REVALUO DE BIENES</t>
  </si>
  <si>
    <t>OTROS ACTIVOS NO CIRCULANTES</t>
  </si>
  <si>
    <t>TOTAL ACTIVO NO CIRCULANTE</t>
  </si>
  <si>
    <t>TOTAL DE PATRIMONIO</t>
  </si>
  <si>
    <t>TOTAL DE ACTIVO</t>
  </si>
  <si>
    <t>TOTAL PASIVO Y PATRIMONIO</t>
  </si>
  <si>
    <t>ELABORÓ</t>
  </si>
  <si>
    <t>REVISÓ</t>
  </si>
  <si>
    <t>AUTORIZÓ</t>
  </si>
  <si>
    <t>M.I. URIEL DE JESUS RAMOS PEREZ</t>
  </si>
  <si>
    <t>MTRA. BRITANIA MARTÍNEZ FUENTES</t>
  </si>
  <si>
    <t>ENCARGADO DE LA SUBDIRECCION DE FINANZAS</t>
  </si>
  <si>
    <t>DIRECTORA DE ADMINISTRACIÓN</t>
  </si>
  <si>
    <t>DEL 1o. DE ENERO AL 31 DE DICIEMBRE DE 2025 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</si>
</sst>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10" x14ac:knownFonts="1">
    <font>
      <sz val="10"/>
      <name val="Arial"/>
    </font>
    <font>
      <sz val="10"/>
      <name val="Arial"/>
      <family val="2"/>
    </font>
    <font>
      <sz val="14"/>
      <name val="Tahoma"/>
      <family val="2"/>
    </font>
    <font>
      <sz val="10"/>
      <name val="Tahoma"/>
      <family val="2"/>
    </font>
    <font>
      <b/>
      <sz val="14"/>
      <name val="Tahoma"/>
      <family val="2"/>
    </font>
    <font>
      <b/>
      <sz val="12"/>
      <name val="Tahoma"/>
      <family val="2"/>
    </font>
    <font>
      <sz val="12"/>
      <name val="Tahoma"/>
      <family val="2"/>
    </font>
    <font>
      <b/>
      <sz val="10"/>
      <name val="Tahoma"/>
      <family val="2"/>
    </font>
    <font>
      <b/>
      <u/>
      <sz val="10"/>
      <name val="Tahoma"/>
      <family val="2"/>
    </font>
    <font>
      <b/>
      <sz val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0" xfId="0" applyFont="1" applyFill="1"/>
    <xf numFmtId="0" fontId="7" fillId="2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left"/>
    </xf>
    <xf numFmtId="0" fontId="7" fillId="2" borderId="0" xfId="0" applyFont="1" applyFill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/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6" fillId="2" borderId="9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5" fillId="2" borderId="12" xfId="0" applyFont="1" applyFill="1" applyBorder="1" applyAlignment="1">
      <alignment horizontal="center"/>
    </xf>
    <xf numFmtId="0" fontId="6" fillId="2" borderId="13" xfId="0" applyFont="1" applyFill="1" applyBorder="1"/>
    <xf numFmtId="0" fontId="6" fillId="2" borderId="14" xfId="0" applyFont="1" applyFill="1" applyBorder="1"/>
    <xf numFmtId="0" fontId="6" fillId="2" borderId="15" xfId="0" applyFont="1" applyFill="1" applyBorder="1"/>
    <xf numFmtId="0" fontId="8" fillId="2" borderId="16" xfId="0" applyFont="1" applyFill="1" applyBorder="1" applyAlignment="1">
      <alignment horizontal="center"/>
    </xf>
    <xf numFmtId="0" fontId="3" fillId="2" borderId="16" xfId="0" applyFont="1" applyFill="1" applyBorder="1"/>
    <xf numFmtId="0" fontId="3" fillId="0" borderId="16" xfId="0" applyFont="1" applyBorder="1"/>
    <xf numFmtId="0" fontId="7" fillId="2" borderId="16" xfId="0" applyFont="1" applyFill="1" applyBorder="1"/>
    <xf numFmtId="0" fontId="7" fillId="2" borderId="16" xfId="0" applyFont="1" applyFill="1" applyBorder="1" applyAlignment="1">
      <alignment horizontal="left"/>
    </xf>
    <xf numFmtId="0" fontId="7" fillId="2" borderId="16" xfId="0" applyFont="1" applyFill="1" applyBorder="1" applyAlignment="1">
      <alignment horizontal="center"/>
    </xf>
    <xf numFmtId="3" fontId="3" fillId="2" borderId="16" xfId="0" applyNumberFormat="1" applyFont="1" applyFill="1" applyBorder="1" applyProtection="1">
      <protection locked="0"/>
    </xf>
    <xf numFmtId="3" fontId="3" fillId="2" borderId="11" xfId="0" applyNumberFormat="1" applyFont="1" applyFill="1" applyBorder="1" applyProtection="1">
      <protection locked="0"/>
    </xf>
    <xf numFmtId="9" fontId="3" fillId="0" borderId="11" xfId="1" applyNumberFormat="1" applyFont="1" applyFill="1" applyBorder="1" applyAlignment="1" applyProtection="1">
      <protection locked="0"/>
    </xf>
    <xf numFmtId="3" fontId="3" fillId="2" borderId="16" xfId="1" applyNumberFormat="1" applyFont="1" applyFill="1" applyBorder="1" applyAlignment="1" applyProtection="1">
      <alignment vertical="center"/>
      <protection locked="0"/>
    </xf>
    <xf numFmtId="3" fontId="3" fillId="2" borderId="11" xfId="1" applyNumberFormat="1" applyFont="1" applyFill="1" applyBorder="1" applyAlignment="1" applyProtection="1">
      <alignment vertical="center"/>
      <protection locked="0"/>
    </xf>
    <xf numFmtId="3" fontId="3" fillId="2" borderId="16" xfId="0" applyNumberFormat="1" applyFont="1" applyFill="1" applyBorder="1"/>
    <xf numFmtId="3" fontId="3" fillId="2" borderId="16" xfId="1" applyNumberFormat="1" applyFont="1" applyFill="1" applyBorder="1"/>
    <xf numFmtId="0" fontId="3" fillId="2" borderId="13" xfId="0" applyFont="1" applyFill="1" applyBorder="1"/>
    <xf numFmtId="0" fontId="7" fillId="2" borderId="14" xfId="0" applyFont="1" applyFill="1" applyBorder="1" applyAlignment="1">
      <alignment horizontal="center"/>
    </xf>
    <xf numFmtId="3" fontId="7" fillId="2" borderId="16" xfId="1" applyNumberFormat="1" applyFont="1" applyFill="1" applyBorder="1" applyAlignment="1" applyProtection="1">
      <protection locked="0"/>
    </xf>
    <xf numFmtId="3" fontId="7" fillId="2" borderId="16" xfId="1" applyNumberFormat="1" applyFont="1" applyFill="1" applyBorder="1"/>
    <xf numFmtId="0" fontId="7" fillId="2" borderId="13" xfId="0" applyFont="1" applyFill="1" applyBorder="1"/>
    <xf numFmtId="0" fontId="3" fillId="2" borderId="17" xfId="0" applyFont="1" applyFill="1" applyBorder="1"/>
    <xf numFmtId="3" fontId="3" fillId="2" borderId="16" xfId="1" applyNumberFormat="1" applyFont="1" applyFill="1" applyBorder="1" applyAlignment="1" applyProtection="1">
      <protection locked="0"/>
    </xf>
    <xf numFmtId="9" fontId="3" fillId="0" borderId="16" xfId="1" applyNumberFormat="1" applyFont="1" applyFill="1" applyBorder="1" applyAlignment="1" applyProtection="1">
      <protection locked="0"/>
    </xf>
    <xf numFmtId="0" fontId="7" fillId="2" borderId="18" xfId="0" applyFont="1" applyFill="1" applyBorder="1"/>
    <xf numFmtId="0" fontId="3" fillId="2" borderId="14" xfId="0" applyFont="1" applyFill="1" applyBorder="1"/>
    <xf numFmtId="3" fontId="7" fillId="2" borderId="16" xfId="0" applyNumberFormat="1" applyFont="1" applyFill="1" applyBorder="1" applyAlignment="1">
      <alignment horizontal="center"/>
    </xf>
    <xf numFmtId="3" fontId="7" fillId="2" borderId="16" xfId="0" applyNumberFormat="1" applyFont="1" applyFill="1" applyBorder="1" applyProtection="1">
      <protection locked="0"/>
    </xf>
    <xf numFmtId="3" fontId="7" fillId="2" borderId="11" xfId="0" applyNumberFormat="1" applyFont="1" applyFill="1" applyBorder="1" applyProtection="1">
      <protection locked="0"/>
    </xf>
    <xf numFmtId="0" fontId="3" fillId="2" borderId="15" xfId="0" applyFont="1" applyFill="1" applyBorder="1"/>
    <xf numFmtId="4" fontId="3" fillId="2" borderId="0" xfId="0" applyNumberFormat="1" applyFont="1" applyFill="1"/>
    <xf numFmtId="3" fontId="7" fillId="2" borderId="16" xfId="0" applyNumberFormat="1" applyFont="1" applyFill="1" applyBorder="1"/>
    <xf numFmtId="10" fontId="3" fillId="2" borderId="0" xfId="0" applyNumberFormat="1" applyFont="1" applyFill="1"/>
    <xf numFmtId="9" fontId="3" fillId="2" borderId="16" xfId="1" applyNumberFormat="1" applyFont="1" applyFill="1" applyBorder="1" applyAlignment="1" applyProtection="1">
      <protection locked="0"/>
    </xf>
    <xf numFmtId="0" fontId="3" fillId="2" borderId="19" xfId="0" applyFont="1" applyFill="1" applyBorder="1"/>
    <xf numFmtId="0" fontId="7" fillId="2" borderId="10" xfId="0" applyFont="1" applyFill="1" applyBorder="1" applyAlignment="1">
      <alignment horizontal="center"/>
    </xf>
    <xf numFmtId="0" fontId="3" fillId="2" borderId="18" xfId="0" applyFont="1" applyFill="1" applyBorder="1"/>
    <xf numFmtId="0" fontId="7" fillId="2" borderId="17" xfId="0" applyFont="1" applyFill="1" applyBorder="1"/>
    <xf numFmtId="3" fontId="7" fillId="2" borderId="17" xfId="0" applyNumberFormat="1" applyFont="1" applyFill="1" applyBorder="1" applyProtection="1">
      <protection locked="0"/>
    </xf>
    <xf numFmtId="9" fontId="7" fillId="2" borderId="16" xfId="1" applyNumberFormat="1" applyFont="1" applyFill="1" applyBorder="1" applyAlignment="1" applyProtection="1">
      <protection locked="0"/>
    </xf>
    <xf numFmtId="0" fontId="8" fillId="2" borderId="11" xfId="0" applyFont="1" applyFill="1" applyBorder="1" applyAlignment="1">
      <alignment horizontal="center"/>
    </xf>
    <xf numFmtId="0" fontId="3" fillId="2" borderId="9" xfId="0" applyFont="1" applyFill="1" applyBorder="1"/>
    <xf numFmtId="0" fontId="3" fillId="2" borderId="20" xfId="0" applyFont="1" applyFill="1" applyBorder="1"/>
    <xf numFmtId="0" fontId="3" fillId="2" borderId="20" xfId="0" applyFont="1" applyFill="1" applyBorder="1" applyProtection="1">
      <protection locked="0"/>
    </xf>
    <xf numFmtId="164" fontId="3" fillId="2" borderId="20" xfId="0" applyNumberFormat="1" applyFont="1" applyFill="1" applyBorder="1"/>
    <xf numFmtId="0" fontId="3" fillId="2" borderId="10" xfId="0" applyFont="1" applyFill="1" applyBorder="1"/>
    <xf numFmtId="0" fontId="3" fillId="2" borderId="0" xfId="0" applyFont="1" applyFill="1" applyProtection="1">
      <protection locked="0"/>
    </xf>
    <xf numFmtId="4" fontId="3" fillId="2" borderId="0" xfId="0" applyNumberFormat="1" applyFont="1" applyFill="1" applyProtection="1">
      <protection locked="0"/>
    </xf>
    <xf numFmtId="164" fontId="3" fillId="2" borderId="0" xfId="0" applyNumberFormat="1" applyFont="1" applyFill="1"/>
    <xf numFmtId="0" fontId="3" fillId="2" borderId="21" xfId="0" applyFont="1" applyFill="1" applyBorder="1"/>
    <xf numFmtId="10" fontId="3" fillId="2" borderId="0" xfId="1" applyNumberFormat="1" applyFont="1" applyFill="1" applyBorder="1" applyProtection="1">
      <protection locked="0"/>
    </xf>
    <xf numFmtId="0" fontId="3" fillId="2" borderId="0" xfId="0" applyFont="1" applyFill="1" applyAlignment="1">
      <alignment horizontal="center"/>
    </xf>
    <xf numFmtId="9" fontId="7" fillId="0" borderId="11" xfId="1" applyNumberFormat="1" applyFont="1" applyFill="1" applyBorder="1" applyAlignment="1" applyProtection="1">
      <protection locked="0"/>
    </xf>
    <xf numFmtId="3" fontId="7" fillId="2" borderId="11" xfId="1" applyNumberFormat="1" applyFont="1" applyFill="1" applyBorder="1" applyAlignment="1" applyProtection="1">
      <alignment vertical="center"/>
      <protection locked="0"/>
    </xf>
    <xf numFmtId="0" fontId="7" fillId="2" borderId="0" xfId="0" applyFont="1" applyFill="1"/>
    <xf numFmtId="3" fontId="7" fillId="3" borderId="11" xfId="1" applyNumberFormat="1" applyFont="1" applyFill="1" applyBorder="1" applyAlignment="1" applyProtection="1">
      <protection locked="0"/>
    </xf>
    <xf numFmtId="3" fontId="7" fillId="3" borderId="11" xfId="1" applyNumberFormat="1" applyFont="1" applyFill="1" applyBorder="1"/>
    <xf numFmtId="0" fontId="3" fillId="2" borderId="16" xfId="0" applyFont="1" applyFill="1" applyBorder="1" applyAlignment="1">
      <alignment horizontal="left"/>
    </xf>
    <xf numFmtId="43" fontId="3" fillId="2" borderId="0" xfId="1" applyFont="1" applyFill="1"/>
    <xf numFmtId="0" fontId="7" fillId="2" borderId="12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center"/>
    </xf>
    <xf numFmtId="1" fontId="3" fillId="2" borderId="0" xfId="0" applyNumberFormat="1" applyFont="1" applyFill="1"/>
    <xf numFmtId="3" fontId="3" fillId="2" borderId="0" xfId="0" applyNumberFormat="1" applyFont="1" applyFill="1" applyProtection="1">
      <protection locked="0"/>
    </xf>
    <xf numFmtId="3" fontId="3" fillId="0" borderId="16" xfId="0" applyNumberFormat="1" applyFont="1" applyBorder="1"/>
    <xf numFmtId="3" fontId="3" fillId="0" borderId="16" xfId="1" applyNumberFormat="1" applyFont="1" applyFill="1" applyBorder="1" applyAlignment="1" applyProtection="1">
      <alignment vertical="center"/>
      <protection locked="0"/>
    </xf>
    <xf numFmtId="0" fontId="7" fillId="2" borderId="18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left"/>
    </xf>
    <xf numFmtId="0" fontId="7" fillId="2" borderId="18" xfId="0" applyFont="1" applyFill="1" applyBorder="1" applyAlignment="1">
      <alignment horizontal="right"/>
    </xf>
    <xf numFmtId="0" fontId="7" fillId="2" borderId="17" xfId="0" applyFont="1" applyFill="1" applyBorder="1" applyAlignment="1">
      <alignment horizontal="right"/>
    </xf>
    <xf numFmtId="0" fontId="7" fillId="2" borderId="0" xfId="0" applyFont="1" applyFill="1" applyAlignment="1">
      <alignment horizontal="center"/>
    </xf>
    <xf numFmtId="0" fontId="7" fillId="2" borderId="21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 wrapText="1"/>
    </xf>
    <xf numFmtId="0" fontId="8" fillId="2" borderId="17" xfId="0" applyFont="1" applyFill="1" applyBorder="1" applyAlignment="1">
      <alignment horizontal="center" wrapText="1"/>
    </xf>
    <xf numFmtId="0" fontId="7" fillId="2" borderId="19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22" xfId="0" applyFont="1" applyFill="1" applyBorder="1" applyAlignment="1" applyProtection="1">
      <alignment horizontal="center"/>
      <protection locked="0"/>
    </xf>
    <xf numFmtId="0" fontId="3" fillId="2" borderId="14" xfId="0" applyFont="1" applyFill="1" applyBorder="1" applyAlignment="1" applyProtection="1">
      <alignment horizontal="center"/>
      <protection locked="0"/>
    </xf>
    <xf numFmtId="43" fontId="3" fillId="2" borderId="22" xfId="1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/>
      <protection locked="0"/>
    </xf>
    <xf numFmtId="0" fontId="9" fillId="2" borderId="11" xfId="0" applyFont="1" applyFill="1" applyBorder="1" applyAlignment="1">
      <alignment horizontal="center" wrapText="1"/>
    </xf>
    <xf numFmtId="0" fontId="9" fillId="2" borderId="12" xfId="0" applyFont="1" applyFill="1" applyBorder="1" applyAlignment="1">
      <alignment horizontal="center" wrapText="1"/>
    </xf>
    <xf numFmtId="0" fontId="9" fillId="2" borderId="15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0" fontId="5" fillId="2" borderId="21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4D462-AFE7-43A1-8A08-F76460367764}">
  <sheetPr>
    <pageSetUpPr fitToPage="1"/>
  </sheetPr>
  <dimension ref="A1:M57"/>
  <sheetViews>
    <sheetView tabSelected="1" topLeftCell="A2" zoomScale="68" workbookViewId="0">
      <selection activeCell="B1" sqref="A1:K57"/>
    </sheetView>
  </sheetViews>
  <sheetFormatPr baseColWidth="10" defaultColWidth="11.5" defaultRowHeight="13" x14ac:dyDescent="0.15"/>
  <cols>
    <col min="1" max="1" width="4" style="4" customWidth="1"/>
    <col min="2" max="2" width="35.5" style="4" customWidth="1"/>
    <col min="3" max="3" width="15.5" style="4" customWidth="1"/>
    <col min="4" max="4" width="15" style="4" customWidth="1"/>
    <col min="5" max="5" width="13.1640625" style="4" customWidth="1"/>
    <col min="6" max="6" width="11.5" style="4" customWidth="1"/>
    <col min="7" max="7" width="56" style="4" customWidth="1"/>
    <col min="8" max="9" width="18.83203125" style="4" customWidth="1"/>
    <col min="10" max="11" width="13.33203125" style="4" customWidth="1"/>
    <col min="12" max="12" width="14" style="4" customWidth="1"/>
    <col min="13" max="13" width="14.1640625" style="4" bestFit="1" customWidth="1"/>
    <col min="14" max="16384" width="11.5" style="4"/>
  </cols>
  <sheetData>
    <row r="1" spans="1:13" ht="18" x14ac:dyDescent="0.2">
      <c r="A1" s="1"/>
      <c r="B1" s="2" cm="1">
        <f t="array" aca="1" ref="B1" ca="1">A1:K57</f>
        <v>0</v>
      </c>
      <c r="C1" s="2"/>
      <c r="D1" s="2"/>
      <c r="E1" s="2"/>
      <c r="F1" s="2"/>
      <c r="G1" s="2"/>
      <c r="H1" s="2"/>
      <c r="I1" s="2"/>
      <c r="J1" s="2"/>
      <c r="K1" s="3"/>
    </row>
    <row r="2" spans="1:13" ht="18" x14ac:dyDescent="0.2">
      <c r="A2" s="104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6"/>
    </row>
    <row r="3" spans="1:13" ht="15" x14ac:dyDescent="0.15">
      <c r="A3" s="107" t="s">
        <v>1</v>
      </c>
      <c r="B3" s="108"/>
      <c r="C3" s="108"/>
      <c r="D3" s="108"/>
      <c r="E3" s="108"/>
      <c r="F3" s="108"/>
      <c r="G3" s="108"/>
      <c r="H3" s="108"/>
      <c r="I3" s="108"/>
      <c r="J3" s="108"/>
      <c r="K3" s="109"/>
    </row>
    <row r="4" spans="1:13" ht="15" customHeight="1" x14ac:dyDescent="0.15">
      <c r="A4" s="5"/>
      <c r="B4" s="87" t="s">
        <v>66</v>
      </c>
      <c r="C4" s="87"/>
      <c r="D4" s="87"/>
      <c r="E4" s="87"/>
      <c r="F4" s="87"/>
      <c r="G4" s="87"/>
      <c r="H4" s="87"/>
      <c r="I4" s="87"/>
      <c r="J4" s="87"/>
      <c r="K4" s="110"/>
    </row>
    <row r="5" spans="1:13" x14ac:dyDescent="0.15">
      <c r="A5" s="6"/>
      <c r="B5" s="7"/>
      <c r="C5" s="7"/>
      <c r="D5" s="7"/>
      <c r="E5" s="7"/>
      <c r="F5" s="7"/>
      <c r="G5" s="7"/>
      <c r="H5" s="7"/>
      <c r="I5" s="7"/>
      <c r="J5" s="7"/>
      <c r="K5" s="8"/>
    </row>
    <row r="6" spans="1:13" x14ac:dyDescent="0.15">
      <c r="A6" s="6"/>
      <c r="B6" s="7"/>
      <c r="C6" s="7"/>
      <c r="D6" s="7"/>
      <c r="E6" s="7"/>
      <c r="F6" s="7"/>
      <c r="G6" s="7"/>
      <c r="H6" s="7"/>
      <c r="I6" s="7"/>
      <c r="J6" s="7"/>
      <c r="K6" s="8"/>
    </row>
    <row r="7" spans="1:13" ht="14" thickBot="1" x14ac:dyDescent="0.2">
      <c r="A7" s="9"/>
      <c r="B7" s="10"/>
      <c r="C7" s="10"/>
      <c r="D7" s="10"/>
      <c r="E7" s="10"/>
      <c r="F7" s="10"/>
      <c r="G7" s="10"/>
      <c r="H7" s="10"/>
      <c r="I7" s="10"/>
      <c r="J7" s="10"/>
      <c r="K7" s="11"/>
    </row>
    <row r="9" spans="1:13" ht="15" x14ac:dyDescent="0.15">
      <c r="A9" s="12"/>
      <c r="B9" s="13"/>
      <c r="C9" s="14"/>
      <c r="D9" s="14"/>
      <c r="E9" s="101" t="s">
        <v>2</v>
      </c>
      <c r="F9" s="101" t="s">
        <v>3</v>
      </c>
      <c r="G9" s="14"/>
      <c r="H9" s="14"/>
      <c r="I9" s="14"/>
      <c r="J9" s="101" t="s">
        <v>2</v>
      </c>
      <c r="K9" s="101" t="s">
        <v>3</v>
      </c>
    </row>
    <row r="10" spans="1:13" ht="15" x14ac:dyDescent="0.15">
      <c r="A10" s="111" t="s">
        <v>4</v>
      </c>
      <c r="B10" s="112"/>
      <c r="C10" s="75" t="s">
        <v>5</v>
      </c>
      <c r="D10" s="75" t="s">
        <v>5</v>
      </c>
      <c r="E10" s="102"/>
      <c r="F10" s="102"/>
      <c r="G10" s="15" t="s">
        <v>4</v>
      </c>
      <c r="H10" s="75" t="s">
        <v>5</v>
      </c>
      <c r="I10" s="75" t="s">
        <v>5</v>
      </c>
      <c r="J10" s="102"/>
      <c r="K10" s="102"/>
    </row>
    <row r="11" spans="1:13" ht="15" x14ac:dyDescent="0.15">
      <c r="A11" s="16"/>
      <c r="B11" s="17"/>
      <c r="C11" s="76">
        <v>2025</v>
      </c>
      <c r="D11" s="76">
        <v>2024</v>
      </c>
      <c r="E11" s="103"/>
      <c r="F11" s="103"/>
      <c r="G11" s="18"/>
      <c r="H11" s="76">
        <v>2025</v>
      </c>
      <c r="I11" s="76">
        <v>2024</v>
      </c>
      <c r="J11" s="103"/>
      <c r="K11" s="103"/>
    </row>
    <row r="12" spans="1:13" x14ac:dyDescent="0.15">
      <c r="A12" s="83" t="s">
        <v>6</v>
      </c>
      <c r="B12" s="83"/>
      <c r="C12" s="19"/>
      <c r="D12" s="20"/>
      <c r="E12" s="20"/>
      <c r="F12" s="20"/>
      <c r="G12" s="19" t="s">
        <v>7</v>
      </c>
      <c r="H12" s="19"/>
      <c r="I12" s="20"/>
      <c r="J12" s="20"/>
      <c r="K12" s="21"/>
    </row>
    <row r="13" spans="1:13" x14ac:dyDescent="0.15">
      <c r="A13" s="22" t="s">
        <v>8</v>
      </c>
      <c r="B13" s="20"/>
      <c r="C13" s="20"/>
      <c r="D13" s="20"/>
      <c r="E13" s="20"/>
      <c r="F13" s="21"/>
      <c r="G13" s="23" t="s">
        <v>8</v>
      </c>
      <c r="H13" s="24"/>
      <c r="I13" s="20"/>
      <c r="J13" s="20"/>
      <c r="K13" s="21"/>
    </row>
    <row r="14" spans="1:13" x14ac:dyDescent="0.15">
      <c r="A14" s="73" t="s">
        <v>9</v>
      </c>
      <c r="B14" s="73"/>
      <c r="C14" s="28">
        <v>42493180</v>
      </c>
      <c r="D14" s="28">
        <f>47899848+875</f>
        <v>47900723</v>
      </c>
      <c r="E14" s="26">
        <f>+C14-D14</f>
        <v>-5407543</v>
      </c>
      <c r="F14" s="27">
        <f>E14/D14</f>
        <v>-0.11289063423948736</v>
      </c>
      <c r="G14" s="23" t="s">
        <v>10</v>
      </c>
      <c r="H14" s="24"/>
      <c r="I14" s="20"/>
      <c r="J14" s="20"/>
      <c r="K14" s="21"/>
    </row>
    <row r="15" spans="1:13" x14ac:dyDescent="0.15">
      <c r="A15" s="73" t="s">
        <v>11</v>
      </c>
      <c r="B15" s="73"/>
      <c r="C15" s="25">
        <v>6098166</v>
      </c>
      <c r="D15" s="25">
        <v>1879943</v>
      </c>
      <c r="E15" s="26">
        <f>+C15-D15</f>
        <v>4218223</v>
      </c>
      <c r="F15" s="27">
        <f>D15/E15</f>
        <v>0.44567179117841804</v>
      </c>
      <c r="G15" s="20" t="s">
        <v>12</v>
      </c>
      <c r="H15" s="28">
        <v>2651</v>
      </c>
      <c r="I15" s="28">
        <v>0</v>
      </c>
      <c r="J15" s="29">
        <f t="shared" ref="J15:J21" si="0">+H15-I15</f>
        <v>2651</v>
      </c>
      <c r="K15" s="27">
        <v>0</v>
      </c>
      <c r="L15" s="77"/>
      <c r="M15" s="74"/>
    </row>
    <row r="16" spans="1:13" x14ac:dyDescent="0.15">
      <c r="A16" s="73" t="s">
        <v>13</v>
      </c>
      <c r="B16" s="73"/>
      <c r="C16" s="28">
        <v>0</v>
      </c>
      <c r="D16" s="28">
        <v>0</v>
      </c>
      <c r="E16" s="26">
        <v>0</v>
      </c>
      <c r="F16" s="27">
        <v>0</v>
      </c>
      <c r="G16" s="20" t="s">
        <v>14</v>
      </c>
      <c r="H16" s="28">
        <v>0</v>
      </c>
      <c r="I16" s="28">
        <v>0</v>
      </c>
      <c r="J16" s="29">
        <f t="shared" si="0"/>
        <v>0</v>
      </c>
      <c r="K16" s="27">
        <v>0.04</v>
      </c>
      <c r="L16" s="77"/>
      <c r="M16" s="74"/>
    </row>
    <row r="17" spans="1:12" x14ac:dyDescent="0.15">
      <c r="A17" s="73" t="s">
        <v>15</v>
      </c>
      <c r="B17" s="73"/>
      <c r="C17" s="25">
        <v>0</v>
      </c>
      <c r="D17" s="25">
        <v>0</v>
      </c>
      <c r="E17" s="26">
        <v>0</v>
      </c>
      <c r="F17" s="27">
        <v>0</v>
      </c>
      <c r="G17" s="20" t="s">
        <v>16</v>
      </c>
      <c r="H17" s="30">
        <v>29199194</v>
      </c>
      <c r="I17" s="30">
        <v>22124189</v>
      </c>
      <c r="J17" s="29">
        <f t="shared" si="0"/>
        <v>7075005</v>
      </c>
      <c r="K17" s="27">
        <f>+J17/I17</f>
        <v>0.3197859591599041</v>
      </c>
      <c r="L17" s="77"/>
    </row>
    <row r="18" spans="1:12" x14ac:dyDescent="0.15">
      <c r="A18" s="73" t="s">
        <v>17</v>
      </c>
      <c r="B18" s="73"/>
      <c r="C18" s="25">
        <v>1580158</v>
      </c>
      <c r="D18" s="25">
        <v>1578142</v>
      </c>
      <c r="E18" s="26">
        <f>+C18-D18</f>
        <v>2016</v>
      </c>
      <c r="F18" s="27">
        <f>E18/D18</f>
        <v>1.2774515854720298E-3</v>
      </c>
      <c r="G18" s="20" t="s">
        <v>18</v>
      </c>
      <c r="H18" s="30">
        <v>24521326</v>
      </c>
      <c r="I18" s="30">
        <v>20362720</v>
      </c>
      <c r="J18" s="29">
        <f t="shared" si="0"/>
        <v>4158606</v>
      </c>
      <c r="K18" s="27">
        <f>+J18/I18</f>
        <v>0.20422644911878177</v>
      </c>
      <c r="L18" s="77"/>
    </row>
    <row r="19" spans="1:12" x14ac:dyDescent="0.15">
      <c r="A19" s="73" t="s">
        <v>19</v>
      </c>
      <c r="B19" s="73"/>
      <c r="C19" s="25">
        <v>0</v>
      </c>
      <c r="D19" s="25">
        <v>0</v>
      </c>
      <c r="E19" s="26">
        <v>0</v>
      </c>
      <c r="F19" s="27">
        <v>0</v>
      </c>
      <c r="G19" s="20" t="s">
        <v>20</v>
      </c>
      <c r="H19" s="30">
        <v>4340144</v>
      </c>
      <c r="I19" s="30">
        <v>2006832</v>
      </c>
      <c r="J19" s="29">
        <f t="shared" si="0"/>
        <v>2333312</v>
      </c>
      <c r="K19" s="27">
        <f>+J19/H19</f>
        <v>0.5376116552814838</v>
      </c>
      <c r="L19" s="77"/>
    </row>
    <row r="20" spans="1:12" x14ac:dyDescent="0.15">
      <c r="A20" s="73" t="s">
        <v>21</v>
      </c>
      <c r="B20" s="73"/>
      <c r="C20" s="25">
        <v>6396</v>
      </c>
      <c r="D20" s="25">
        <v>304608</v>
      </c>
      <c r="E20" s="26">
        <f>+C20-D20</f>
        <v>-298212</v>
      </c>
      <c r="F20" s="27">
        <f>E20/D20</f>
        <v>-0.97900252127324294</v>
      </c>
      <c r="G20" s="20" t="s">
        <v>22</v>
      </c>
      <c r="H20" s="30">
        <v>0</v>
      </c>
      <c r="I20" s="30">
        <v>0</v>
      </c>
      <c r="J20" s="29">
        <f t="shared" si="0"/>
        <v>0</v>
      </c>
      <c r="K20" s="27">
        <v>0</v>
      </c>
      <c r="L20" s="77"/>
    </row>
    <row r="21" spans="1:12" x14ac:dyDescent="0.15">
      <c r="A21" s="84" t="s">
        <v>23</v>
      </c>
      <c r="B21" s="84"/>
      <c r="C21" s="25">
        <v>0</v>
      </c>
      <c r="D21" s="25">
        <v>-298212</v>
      </c>
      <c r="E21" s="25">
        <v>0</v>
      </c>
      <c r="F21" s="27">
        <v>0</v>
      </c>
      <c r="G21" s="20" t="s">
        <v>24</v>
      </c>
      <c r="H21" s="30">
        <v>0</v>
      </c>
      <c r="I21" s="30">
        <v>0</v>
      </c>
      <c r="J21" s="29">
        <f t="shared" si="0"/>
        <v>0</v>
      </c>
      <c r="K21" s="27">
        <v>0</v>
      </c>
      <c r="L21" s="77"/>
    </row>
    <row r="22" spans="1:12" x14ac:dyDescent="0.15">
      <c r="A22" s="84" t="s">
        <v>25</v>
      </c>
      <c r="B22" s="84"/>
      <c r="C22" s="25">
        <v>0</v>
      </c>
      <c r="D22" s="25">
        <v>0</v>
      </c>
      <c r="E22" s="25">
        <v>0</v>
      </c>
      <c r="F22" s="27">
        <v>0</v>
      </c>
      <c r="G22" s="20"/>
      <c r="H22" s="30"/>
      <c r="I22" s="31"/>
      <c r="J22" s="29"/>
      <c r="K22" s="27"/>
    </row>
    <row r="23" spans="1:12" s="70" customFormat="1" x14ac:dyDescent="0.15">
      <c r="A23" s="36"/>
      <c r="B23" s="33" t="s">
        <v>26</v>
      </c>
      <c r="C23" s="34">
        <f>SUM(C14:C22)</f>
        <v>50177900</v>
      </c>
      <c r="D23" s="34">
        <f>SUM(D14:D22)</f>
        <v>51365204</v>
      </c>
      <c r="E23" s="44">
        <f t="shared" ref="E23" si="1">+C23-D23</f>
        <v>-1187304</v>
      </c>
      <c r="F23" s="68">
        <f>+E23/D23</f>
        <v>-2.311494762096146E-2</v>
      </c>
      <c r="G23" s="24" t="s">
        <v>27</v>
      </c>
      <c r="H23" s="35">
        <f>SUM(H14:H22)</f>
        <v>58063315</v>
      </c>
      <c r="I23" s="35">
        <f>SUM(I14:I22)</f>
        <v>44493741</v>
      </c>
      <c r="J23" s="69">
        <f>+H23-I23</f>
        <v>13569574</v>
      </c>
      <c r="K23" s="68">
        <f>+J23/I23</f>
        <v>0.30497714274014404</v>
      </c>
    </row>
    <row r="24" spans="1:12" x14ac:dyDescent="0.15">
      <c r="A24" s="36"/>
      <c r="B24" s="37"/>
      <c r="C24" s="25"/>
      <c r="D24" s="38"/>
      <c r="E24" s="38"/>
      <c r="F24" s="39"/>
      <c r="G24" s="22"/>
      <c r="H24" s="30"/>
      <c r="I24" s="31"/>
      <c r="J24" s="29"/>
      <c r="K24" s="27"/>
    </row>
    <row r="25" spans="1:12" x14ac:dyDescent="0.15">
      <c r="A25" s="40" t="s">
        <v>28</v>
      </c>
      <c r="B25" s="41"/>
      <c r="C25" s="25"/>
      <c r="D25" s="38"/>
      <c r="E25" s="38"/>
      <c r="F25" s="39"/>
      <c r="G25" s="23" t="s">
        <v>28</v>
      </c>
      <c r="H25" s="42"/>
      <c r="I25" s="31"/>
      <c r="J25" s="29"/>
      <c r="K25" s="27"/>
    </row>
    <row r="26" spans="1:12" x14ac:dyDescent="0.15">
      <c r="A26" s="85" t="s">
        <v>29</v>
      </c>
      <c r="B26" s="86"/>
      <c r="C26" s="43">
        <f>+C27+C28+C29</f>
        <v>440237376</v>
      </c>
      <c r="D26" s="43">
        <f>+D27+D28+D29</f>
        <v>439786351</v>
      </c>
      <c r="E26" s="44">
        <f>+C26-D26</f>
        <v>451025</v>
      </c>
      <c r="F26" s="68">
        <f t="shared" ref="F26:F36" si="2">+E26/D26</f>
        <v>1.0255547926270227E-3</v>
      </c>
      <c r="G26" s="23"/>
      <c r="H26" s="42"/>
      <c r="I26" s="31"/>
      <c r="J26" s="29"/>
      <c r="K26" s="27"/>
    </row>
    <row r="27" spans="1:12" x14ac:dyDescent="0.15">
      <c r="A27" s="45" t="s">
        <v>30</v>
      </c>
      <c r="B27" s="20"/>
      <c r="C27" s="25">
        <v>214776573</v>
      </c>
      <c r="D27" s="25">
        <v>214776573</v>
      </c>
      <c r="E27" s="26">
        <f>+C27-D27</f>
        <v>0</v>
      </c>
      <c r="F27" s="27">
        <f t="shared" si="2"/>
        <v>0</v>
      </c>
      <c r="G27" s="24" t="s">
        <v>31</v>
      </c>
      <c r="H27" s="42"/>
      <c r="I27" s="31"/>
      <c r="J27" s="29"/>
      <c r="K27" s="27"/>
      <c r="L27" s="46"/>
    </row>
    <row r="28" spans="1:12" x14ac:dyDescent="0.15">
      <c r="A28" s="20" t="s">
        <v>32</v>
      </c>
      <c r="B28" s="20"/>
      <c r="C28" s="25">
        <v>225460803</v>
      </c>
      <c r="D28" s="25">
        <v>225009778</v>
      </c>
      <c r="E28" s="26">
        <f>+C28-D28</f>
        <v>451025</v>
      </c>
      <c r="F28" s="27">
        <f t="shared" si="2"/>
        <v>2.0044684458112748E-3</v>
      </c>
      <c r="G28" s="20" t="s">
        <v>33</v>
      </c>
      <c r="H28" s="30">
        <v>0</v>
      </c>
      <c r="I28" s="30">
        <v>4334693</v>
      </c>
      <c r="J28" s="29">
        <f>+H28-I28</f>
        <v>-4334693</v>
      </c>
      <c r="K28" s="27">
        <f>+J28/I28</f>
        <v>-1</v>
      </c>
      <c r="L28" s="46"/>
    </row>
    <row r="29" spans="1:12" x14ac:dyDescent="0.15">
      <c r="A29" s="20" t="s">
        <v>34</v>
      </c>
      <c r="B29" s="20"/>
      <c r="C29" s="25"/>
      <c r="D29" s="25"/>
      <c r="E29" s="26"/>
      <c r="F29" s="27"/>
      <c r="G29" s="20"/>
      <c r="H29" s="30"/>
      <c r="I29" s="28"/>
      <c r="J29" s="29"/>
      <c r="K29" s="27"/>
    </row>
    <row r="30" spans="1:12" x14ac:dyDescent="0.15">
      <c r="A30" s="85" t="s">
        <v>35</v>
      </c>
      <c r="B30" s="86"/>
      <c r="C30" s="43">
        <f>+SUM(C31:C36)</f>
        <v>292979529</v>
      </c>
      <c r="D30" s="43">
        <f>+SUM(D31:D36)</f>
        <v>288076738</v>
      </c>
      <c r="E30" s="44">
        <f t="shared" ref="E30:E39" si="3">+C30-D30</f>
        <v>4902791</v>
      </c>
      <c r="F30" s="68">
        <f t="shared" si="2"/>
        <v>1.7019045112903215E-2</v>
      </c>
      <c r="G30" s="20"/>
      <c r="H30" s="30"/>
      <c r="I30" s="28"/>
      <c r="J30" s="29"/>
      <c r="K30" s="27"/>
    </row>
    <row r="31" spans="1:12" x14ac:dyDescent="0.15">
      <c r="A31" s="20" t="s">
        <v>36</v>
      </c>
      <c r="B31" s="20"/>
      <c r="C31" s="25">
        <v>81733226</v>
      </c>
      <c r="D31" s="25">
        <v>82964735</v>
      </c>
      <c r="E31" s="26">
        <f t="shared" si="3"/>
        <v>-1231509</v>
      </c>
      <c r="F31" s="27">
        <f>E31/D31</f>
        <v>-1.4843764642893153E-2</v>
      </c>
      <c r="G31" s="24" t="s">
        <v>37</v>
      </c>
      <c r="H31" s="35">
        <f>SUM(H28:H29)</f>
        <v>0</v>
      </c>
      <c r="I31" s="35">
        <f>SUM(I28:I29)</f>
        <v>4334693</v>
      </c>
      <c r="J31" s="29"/>
      <c r="K31" s="27"/>
      <c r="L31" s="46"/>
    </row>
    <row r="32" spans="1:12" x14ac:dyDescent="0.15">
      <c r="A32" s="20" t="s">
        <v>38</v>
      </c>
      <c r="B32" s="20"/>
      <c r="C32" s="25">
        <v>8917147</v>
      </c>
      <c r="D32" s="25">
        <v>8792629</v>
      </c>
      <c r="E32" s="26">
        <f t="shared" si="3"/>
        <v>124518</v>
      </c>
      <c r="F32" s="27">
        <f>+E32/D32</f>
        <v>1.4161634705615352E-2</v>
      </c>
      <c r="G32" s="20"/>
      <c r="H32" s="30"/>
      <c r="I32" s="31"/>
      <c r="J32" s="29"/>
      <c r="K32" s="27"/>
    </row>
    <row r="33" spans="1:12" x14ac:dyDescent="0.15">
      <c r="A33" s="20" t="s">
        <v>39</v>
      </c>
      <c r="B33" s="20"/>
      <c r="C33" s="25">
        <v>132319393</v>
      </c>
      <c r="D33" s="25">
        <v>129991746</v>
      </c>
      <c r="E33" s="26">
        <f t="shared" si="3"/>
        <v>2327647</v>
      </c>
      <c r="F33" s="27">
        <f>+E33/D33</f>
        <v>1.7906113823565384E-2</v>
      </c>
      <c r="G33" s="19" t="s">
        <v>40</v>
      </c>
      <c r="H33" s="47">
        <f>+H23+H31</f>
        <v>58063315</v>
      </c>
      <c r="I33" s="47">
        <f>+I23+I31</f>
        <v>48828434</v>
      </c>
      <c r="J33" s="69">
        <f>+H33-I33</f>
        <v>9234881</v>
      </c>
      <c r="K33" s="68">
        <f>+J33/I33</f>
        <v>0.18912916601011615</v>
      </c>
      <c r="L33" s="46"/>
    </row>
    <row r="34" spans="1:12" x14ac:dyDescent="0.15">
      <c r="A34" s="20" t="s">
        <v>41</v>
      </c>
      <c r="B34" s="20"/>
      <c r="C34" s="25">
        <v>24444865</v>
      </c>
      <c r="D34" s="25">
        <v>24904688</v>
      </c>
      <c r="E34" s="26">
        <f t="shared" si="3"/>
        <v>-459823</v>
      </c>
      <c r="F34" s="27">
        <f>+E34/D34</f>
        <v>-1.8463311003936288E-2</v>
      </c>
      <c r="G34" s="20"/>
      <c r="H34" s="30"/>
      <c r="I34" s="31"/>
      <c r="J34" s="29"/>
      <c r="K34" s="27"/>
    </row>
    <row r="35" spans="1:12" x14ac:dyDescent="0.15">
      <c r="A35" s="20" t="s">
        <v>42</v>
      </c>
      <c r="B35" s="20"/>
      <c r="C35" s="25">
        <v>18265731</v>
      </c>
      <c r="D35" s="25">
        <v>14210450</v>
      </c>
      <c r="E35" s="26">
        <f t="shared" si="3"/>
        <v>4055281</v>
      </c>
      <c r="F35" s="27">
        <f t="shared" si="2"/>
        <v>0.28537315848548078</v>
      </c>
      <c r="G35" s="22" t="s">
        <v>43</v>
      </c>
      <c r="H35" s="47"/>
      <c r="I35" s="35"/>
      <c r="J35" s="29"/>
      <c r="K35" s="27"/>
      <c r="L35" s="46"/>
    </row>
    <row r="36" spans="1:12" x14ac:dyDescent="0.15">
      <c r="A36" s="20" t="s">
        <v>44</v>
      </c>
      <c r="B36" s="20"/>
      <c r="C36" s="25">
        <v>27299167</v>
      </c>
      <c r="D36" s="25">
        <v>27212490</v>
      </c>
      <c r="E36" s="26">
        <f t="shared" si="3"/>
        <v>86677</v>
      </c>
      <c r="F36" s="27">
        <f t="shared" si="2"/>
        <v>3.1851917997948735E-3</v>
      </c>
      <c r="G36" s="20" t="s">
        <v>43</v>
      </c>
      <c r="H36" s="79">
        <v>189897441</v>
      </c>
      <c r="I36" s="79">
        <v>189813791</v>
      </c>
      <c r="J36" s="29">
        <f>+H36-I36</f>
        <v>83650</v>
      </c>
      <c r="K36" s="27">
        <f>J36/H36</f>
        <v>4.4050093334327764E-4</v>
      </c>
      <c r="L36" s="77"/>
    </row>
    <row r="37" spans="1:12" x14ac:dyDescent="0.15">
      <c r="A37" s="85" t="s">
        <v>45</v>
      </c>
      <c r="B37" s="86"/>
      <c r="C37" s="43">
        <f>+C38+C39</f>
        <v>-323785496</v>
      </c>
      <c r="D37" s="43">
        <f>+D38+D39</f>
        <v>-336745272</v>
      </c>
      <c r="E37" s="44">
        <f t="shared" si="3"/>
        <v>12959776</v>
      </c>
      <c r="F37" s="68">
        <f>+E37/D37</f>
        <v>-3.8485398541839064E-2</v>
      </c>
      <c r="G37" s="20" t="s">
        <v>46</v>
      </c>
      <c r="H37" s="79">
        <v>0</v>
      </c>
      <c r="I37" s="79">
        <v>0</v>
      </c>
      <c r="J37" s="29">
        <v>0</v>
      </c>
      <c r="K37" s="27">
        <v>0</v>
      </c>
      <c r="L37" s="77"/>
    </row>
    <row r="38" spans="1:12" x14ac:dyDescent="0.15">
      <c r="A38" s="20" t="s">
        <v>47</v>
      </c>
      <c r="B38" s="20"/>
      <c r="C38" s="25">
        <v>-77622421</v>
      </c>
      <c r="D38" s="25">
        <v>-74212835</v>
      </c>
      <c r="E38" s="26">
        <f t="shared" si="3"/>
        <v>-3409586</v>
      </c>
      <c r="F38" s="27">
        <f>+E38/D38</f>
        <v>4.5943346592270728E-2</v>
      </c>
      <c r="G38" s="20" t="s">
        <v>48</v>
      </c>
      <c r="H38" s="79">
        <v>276927376</v>
      </c>
      <c r="I38" s="79">
        <v>274067348</v>
      </c>
      <c r="J38" s="29">
        <f>+H38-I38</f>
        <v>2860028</v>
      </c>
      <c r="K38" s="27">
        <f>+J38/I38</f>
        <v>1.043549339558684E-2</v>
      </c>
      <c r="L38" s="77"/>
    </row>
    <row r="39" spans="1:12" x14ac:dyDescent="0.15">
      <c r="A39" s="20" t="s">
        <v>49</v>
      </c>
      <c r="B39" s="20"/>
      <c r="C39" s="25">
        <v>-246163075</v>
      </c>
      <c r="D39" s="25">
        <v>-262532437</v>
      </c>
      <c r="E39" s="26">
        <f t="shared" si="3"/>
        <v>16369362</v>
      </c>
      <c r="F39" s="27">
        <f>+E39/D39</f>
        <v>-6.2351769507247592E-2</v>
      </c>
      <c r="G39" s="20" t="s">
        <v>50</v>
      </c>
      <c r="H39" s="79">
        <v>-349947561</v>
      </c>
      <c r="I39" s="79">
        <v>-341863891</v>
      </c>
      <c r="J39" s="29">
        <f>+H39-I39</f>
        <v>-8083670</v>
      </c>
      <c r="K39" s="27">
        <f>+J39/I39</f>
        <v>2.3645872561603765E-2</v>
      </c>
      <c r="L39" s="77"/>
    </row>
    <row r="40" spans="1:12" x14ac:dyDescent="0.15">
      <c r="A40" s="81"/>
      <c r="B40" s="82"/>
      <c r="C40" s="25"/>
      <c r="D40" s="38"/>
      <c r="E40" s="38"/>
      <c r="F40" s="39"/>
      <c r="G40" s="20" t="s">
        <v>51</v>
      </c>
      <c r="H40" s="80">
        <v>4491011</v>
      </c>
      <c r="I40" s="80">
        <v>-8311787</v>
      </c>
      <c r="J40" s="29">
        <f>+H40-I40</f>
        <v>12802798</v>
      </c>
      <c r="K40" s="27">
        <f>+H40/I40</f>
        <v>-0.54031834550139457</v>
      </c>
      <c r="L40" s="77"/>
    </row>
    <row r="41" spans="1:12" x14ac:dyDescent="0.15">
      <c r="A41" s="85" t="s">
        <v>52</v>
      </c>
      <c r="B41" s="86"/>
      <c r="C41" s="43">
        <f>+C42</f>
        <v>2324575</v>
      </c>
      <c r="D41" s="43">
        <f>+D42</f>
        <v>2553176</v>
      </c>
      <c r="E41" s="43">
        <f>+E42</f>
        <v>-228601</v>
      </c>
      <c r="F41" s="68">
        <f>+E41/C41</f>
        <v>-9.834098706215115E-2</v>
      </c>
      <c r="G41" s="20" t="s">
        <v>53</v>
      </c>
      <c r="H41" s="80">
        <v>282502302</v>
      </c>
      <c r="I41" s="80">
        <v>282502302</v>
      </c>
      <c r="J41" s="29">
        <f>+H41-I41</f>
        <v>0</v>
      </c>
      <c r="K41" s="27">
        <f>+J41/H41</f>
        <v>0</v>
      </c>
    </row>
    <row r="42" spans="1:12" x14ac:dyDescent="0.15">
      <c r="A42" s="20" t="s">
        <v>54</v>
      </c>
      <c r="B42" s="20"/>
      <c r="C42" s="25">
        <v>2324575</v>
      </c>
      <c r="D42" s="25">
        <v>2553176</v>
      </c>
      <c r="E42" s="26">
        <f>+C42-D42</f>
        <v>-228601</v>
      </c>
      <c r="F42" s="27">
        <f>+E42/C42</f>
        <v>-9.834098706215115E-2</v>
      </c>
      <c r="G42" s="20"/>
      <c r="H42" s="28"/>
      <c r="I42" s="28"/>
      <c r="J42" s="29"/>
      <c r="K42" s="27"/>
    </row>
    <row r="43" spans="1:12" x14ac:dyDescent="0.15">
      <c r="A43" s="95"/>
      <c r="B43" s="96"/>
      <c r="C43" s="25"/>
      <c r="D43" s="38"/>
      <c r="E43" s="38"/>
      <c r="F43" s="39"/>
      <c r="G43" s="20"/>
      <c r="H43" s="28"/>
      <c r="I43" s="28"/>
      <c r="J43" s="29"/>
      <c r="K43" s="27"/>
    </row>
    <row r="44" spans="1:12" x14ac:dyDescent="0.15">
      <c r="A44" s="81"/>
      <c r="B44" s="82"/>
      <c r="C44" s="25"/>
      <c r="D44" s="38"/>
      <c r="E44" s="38"/>
      <c r="F44" s="49"/>
      <c r="G44" s="20"/>
      <c r="H44" s="31"/>
      <c r="I44" s="31"/>
      <c r="J44" s="29"/>
      <c r="K44" s="27"/>
    </row>
    <row r="45" spans="1:12" x14ac:dyDescent="0.15">
      <c r="A45" s="50"/>
      <c r="B45" s="51" t="s">
        <v>55</v>
      </c>
      <c r="C45" s="34">
        <f>SUM(C26:C44)-C30-C37-C26-C42</f>
        <v>411755984</v>
      </c>
      <c r="D45" s="34">
        <f>SUM(D26:D44)-D30-D37-D26-D42</f>
        <v>393670993</v>
      </c>
      <c r="E45" s="34">
        <f>SUM(E26:E44)-E30-E37-E26-E42</f>
        <v>18084991</v>
      </c>
      <c r="F45" s="68">
        <f>+E45/C45</f>
        <v>4.392162276383578E-2</v>
      </c>
      <c r="G45" s="24" t="s">
        <v>56</v>
      </c>
      <c r="H45" s="35">
        <f>SUM(H35:H41)</f>
        <v>403870569</v>
      </c>
      <c r="I45" s="35">
        <f>SUM(I35:I41)</f>
        <v>396207763</v>
      </c>
      <c r="J45" s="69">
        <f>+H45-I45</f>
        <v>7662806</v>
      </c>
      <c r="K45" s="68">
        <f>+J45/H45</f>
        <v>1.8973420170163475E-2</v>
      </c>
    </row>
    <row r="46" spans="1:12" x14ac:dyDescent="0.15">
      <c r="A46" s="52"/>
      <c r="B46" s="53"/>
      <c r="C46" s="54"/>
      <c r="D46" s="34"/>
      <c r="E46" s="34"/>
      <c r="F46" s="55"/>
      <c r="G46" s="20"/>
      <c r="H46" s="31"/>
      <c r="I46" s="31"/>
      <c r="J46" s="29"/>
      <c r="K46" s="27"/>
    </row>
    <row r="47" spans="1:12" x14ac:dyDescent="0.15">
      <c r="A47" s="95"/>
      <c r="B47" s="96"/>
      <c r="C47" s="25"/>
      <c r="D47" s="38"/>
      <c r="E47" s="38"/>
      <c r="F47" s="49"/>
      <c r="G47" s="20"/>
      <c r="H47" s="30"/>
      <c r="I47" s="30"/>
      <c r="J47" s="29"/>
      <c r="K47" s="27"/>
    </row>
    <row r="48" spans="1:12" x14ac:dyDescent="0.15">
      <c r="A48" s="32"/>
      <c r="B48" s="53"/>
      <c r="C48" s="34"/>
      <c r="D48" s="34"/>
      <c r="E48" s="34"/>
      <c r="F48" s="55"/>
      <c r="G48" s="20"/>
      <c r="H48" s="30"/>
      <c r="I48" s="30"/>
      <c r="J48" s="29"/>
      <c r="K48" s="27"/>
    </row>
    <row r="49" spans="1:13" x14ac:dyDescent="0.15">
      <c r="A49" s="52"/>
      <c r="B49" s="37"/>
      <c r="C49" s="25"/>
      <c r="D49" s="38"/>
      <c r="E49" s="38"/>
      <c r="F49" s="49"/>
      <c r="G49" s="20"/>
      <c r="H49" s="30"/>
      <c r="I49" s="30"/>
      <c r="J49" s="29"/>
      <c r="K49" s="27"/>
    </row>
    <row r="50" spans="1:13" ht="13" customHeight="1" x14ac:dyDescent="0.15">
      <c r="A50" s="89" t="s">
        <v>57</v>
      </c>
      <c r="B50" s="90"/>
      <c r="C50" s="71">
        <f>+C23+C45</f>
        <v>461933884</v>
      </c>
      <c r="D50" s="71">
        <f>+D23+D45</f>
        <v>445036197</v>
      </c>
      <c r="E50" s="44">
        <f>+C50-D50</f>
        <v>16897687</v>
      </c>
      <c r="F50" s="68">
        <f>+E50/C50</f>
        <v>3.6580315030538005E-2</v>
      </c>
      <c r="G50" s="56" t="s">
        <v>58</v>
      </c>
      <c r="H50" s="72">
        <f>+H33+H45</f>
        <v>461933884</v>
      </c>
      <c r="I50" s="72">
        <f>+I33+I45</f>
        <v>445036197</v>
      </c>
      <c r="J50" s="69">
        <f>+H50-I50</f>
        <v>16897687</v>
      </c>
      <c r="K50" s="68">
        <f>+J50/H50</f>
        <v>3.6580315030538005E-2</v>
      </c>
      <c r="L50" s="46">
        <f>+H50-C50</f>
        <v>0</v>
      </c>
      <c r="M50" s="46">
        <f>+I50-D50</f>
        <v>0</v>
      </c>
    </row>
    <row r="51" spans="1:13" x14ac:dyDescent="0.15">
      <c r="A51" s="57"/>
      <c r="B51" s="58"/>
      <c r="C51" s="59"/>
      <c r="D51" s="59"/>
      <c r="E51" s="59"/>
      <c r="F51" s="59"/>
      <c r="G51" s="58"/>
      <c r="H51" s="60"/>
      <c r="I51" s="60"/>
      <c r="J51" s="60"/>
      <c r="K51" s="61"/>
    </row>
    <row r="52" spans="1:13" x14ac:dyDescent="0.15">
      <c r="A52" s="50"/>
      <c r="C52" s="62"/>
      <c r="D52" s="62"/>
      <c r="E52" s="62"/>
      <c r="F52" s="63"/>
      <c r="H52" s="64"/>
      <c r="I52" s="64"/>
      <c r="J52" s="64"/>
      <c r="K52" s="65"/>
    </row>
    <row r="53" spans="1:13" x14ac:dyDescent="0.15">
      <c r="A53" s="50"/>
      <c r="C53" s="78"/>
      <c r="D53" s="62"/>
      <c r="E53" s="62"/>
      <c r="F53" s="66"/>
      <c r="H53" s="64"/>
      <c r="I53" s="64"/>
      <c r="J53" s="64"/>
      <c r="K53" s="65"/>
    </row>
    <row r="54" spans="1:13" s="67" customFormat="1" x14ac:dyDescent="0.15">
      <c r="A54" s="94" t="s">
        <v>59</v>
      </c>
      <c r="B54" s="92"/>
      <c r="C54" s="92"/>
      <c r="D54" s="92" t="s">
        <v>60</v>
      </c>
      <c r="E54" s="92"/>
      <c r="F54" s="92"/>
      <c r="G54" s="92"/>
      <c r="H54" s="92" t="s">
        <v>61</v>
      </c>
      <c r="I54" s="92"/>
      <c r="J54" s="92"/>
      <c r="K54" s="93"/>
    </row>
    <row r="55" spans="1:13" s="67" customFormat="1" x14ac:dyDescent="0.15">
      <c r="A55" s="91" t="s">
        <v>62</v>
      </c>
      <c r="B55" s="87"/>
      <c r="C55" s="87"/>
      <c r="D55" s="87" t="s">
        <v>62</v>
      </c>
      <c r="E55" s="87"/>
      <c r="F55" s="87"/>
      <c r="G55" s="87"/>
      <c r="H55" s="87" t="s">
        <v>63</v>
      </c>
      <c r="I55" s="87"/>
      <c r="J55" s="87"/>
      <c r="K55" s="88"/>
    </row>
    <row r="56" spans="1:13" s="67" customFormat="1" x14ac:dyDescent="0.15">
      <c r="A56" s="100" t="s">
        <v>64</v>
      </c>
      <c r="B56" s="97"/>
      <c r="C56" s="97"/>
      <c r="D56" s="99" t="s">
        <v>64</v>
      </c>
      <c r="E56" s="99"/>
      <c r="F56" s="99"/>
      <c r="G56" s="99"/>
      <c r="H56" s="97" t="s">
        <v>65</v>
      </c>
      <c r="I56" s="97"/>
      <c r="J56" s="97"/>
      <c r="K56" s="98"/>
    </row>
    <row r="57" spans="1:13" x14ac:dyDescent="0.15">
      <c r="F57" s="48"/>
    </row>
  </sheetData>
  <mergeCells count="29">
    <mergeCell ref="F9:F11"/>
    <mergeCell ref="A26:B26"/>
    <mergeCell ref="A2:K2"/>
    <mergeCell ref="A3:K3"/>
    <mergeCell ref="B4:K4"/>
    <mergeCell ref="A10:B10"/>
    <mergeCell ref="K9:K11"/>
    <mergeCell ref="J9:J11"/>
    <mergeCell ref="A21:B21"/>
    <mergeCell ref="E9:E11"/>
    <mergeCell ref="H56:K56"/>
    <mergeCell ref="D56:G56"/>
    <mergeCell ref="D55:G55"/>
    <mergeCell ref="D54:G54"/>
    <mergeCell ref="A56:C56"/>
    <mergeCell ref="A41:B41"/>
    <mergeCell ref="H55:K55"/>
    <mergeCell ref="A50:B50"/>
    <mergeCell ref="A55:C55"/>
    <mergeCell ref="H54:K54"/>
    <mergeCell ref="A54:C54"/>
    <mergeCell ref="A47:B47"/>
    <mergeCell ref="A44:B44"/>
    <mergeCell ref="A43:B43"/>
    <mergeCell ref="A40:B40"/>
    <mergeCell ref="A12:B12"/>
    <mergeCell ref="A22:B22"/>
    <mergeCell ref="A30:B30"/>
    <mergeCell ref="A37:B37"/>
  </mergeCells>
  <phoneticPr fontId="0" type="noConversion"/>
  <printOptions verticalCentered="1"/>
  <pageMargins left="0.39370078740157483" right="0.39370078740157483" top="0" bottom="0" header="0" footer="0"/>
  <pageSetup scale="5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FE94E7AE413B4EAAD81C914EA5857A" ma:contentTypeVersion="4" ma:contentTypeDescription="Create a new document." ma:contentTypeScope="" ma:versionID="515cf0ae728efb81997eb8cbe847e058">
  <xsd:schema xmlns:xsd="http://www.w3.org/2001/XMLSchema" xmlns:xs="http://www.w3.org/2001/XMLSchema" xmlns:p="http://schemas.microsoft.com/office/2006/metadata/properties" xmlns:ns2="a0269784-4d34-4e81-8704-71bf86e9d8c2" targetNamespace="http://schemas.microsoft.com/office/2006/metadata/properties" ma:root="true" ma:fieldsID="5dc5e9f307c7e801bdd91867ec0efe04" ns2:_="">
    <xsd:import namespace="a0269784-4d34-4e81-8704-71bf86e9d8c2"/>
    <xsd:element name="properties">
      <xsd:complexType>
        <xsd:sequence>
          <xsd:element name="documentManagement">
            <xsd:complexType>
              <xsd:all>
                <xsd:element ref="ns2:Descripcion" minOccurs="0"/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69784-4d34-4e81-8704-71bf86e9d8c2" elementFormDefault="qualified">
    <xsd:import namespace="http://schemas.microsoft.com/office/2006/documentManagement/types"/>
    <xsd:import namespace="http://schemas.microsoft.com/office/infopath/2007/PartnerControls"/>
    <xsd:element name="Descripcion" ma:index="8" nillable="true" ma:displayName="Descripcion" ma:description="Resumen del objetivo del folder" ma:format="Dropdown" ma:internalName="Descripcion">
      <xsd:simpleType>
        <xsd:restriction base="dms:Note">
          <xsd:maxLength value="255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cion xmlns="a0269784-4d34-4e81-8704-71bf86e9d8c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522BE7D-8957-4424-80B9-45E40172663D}"/>
</file>

<file path=customXml/itemProps2.xml><?xml version="1.0" encoding="utf-8"?>
<ds:datastoreItem xmlns:ds="http://schemas.openxmlformats.org/officeDocument/2006/customXml" ds:itemID="{0C37F423-BD1E-4267-95A9-AF5424D62D9A}">
  <ds:schemaRefs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934de279-a636-46ad-b9b5-e1ceb6328101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49E49CD-AAC0-42C4-9865-E404A64653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31 de Diciembre</vt:lpstr>
    </vt:vector>
  </TitlesOfParts>
  <Manager/>
  <Company>Ecosur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*</dc:creator>
  <cp:keywords/>
  <dc:description/>
  <cp:lastModifiedBy>Habib Augusto Roldán Moreno Cruz</cp:lastModifiedBy>
  <cp:revision/>
  <dcterms:created xsi:type="dcterms:W3CDTF">2001-08-13T20:48:00Z</dcterms:created>
  <dcterms:modified xsi:type="dcterms:W3CDTF">2026-05-08T18:17:00Z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0x010100FAFE94E7AE413B4EAAD81C914EA5857A</vt:lpwstr>
  </property>
  <property fmtid="{D5CDD505-2E9C-101B-9397-08002B2CF9AE}" pid="3" name="MediaServiceImageTags">
    <vt:lpwstr/>
  </property>
  <property fmtid="{D5CDD505-2E9C-101B-9397-08002B2CF9AE}" pid="4" name="Order">
    <vt:r8>59300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