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6/Primera sesión ordinaria 2026/05. Presentación del Informe de Autoevaluación 2025/5.4 Situación financiera/"/>
    </mc:Choice>
  </mc:AlternateContent>
  <xr:revisionPtr revIDLastSave="41" documentId="8_{A9038336-7EDB-4A7E-9717-9F523872FBA8}" xr6:coauthVersionLast="47" xr6:coauthVersionMax="47" xr10:uidLastSave="{09D06C73-E548-1144-BFC1-8304892748EA}"/>
  <bookViews>
    <workbookView xWindow="0" yWindow="660" windowWidth="25440" windowHeight="15400" xr2:uid="{427F61CD-807E-435E-A1DF-CC2BD16B275F}"/>
  </bookViews>
  <sheets>
    <sheet name="31 de diciembre" sheetId="6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68" l="1"/>
  <c r="J31" i="68"/>
  <c r="J17" i="68"/>
  <c r="G31" i="68"/>
  <c r="H14" i="68" l="1"/>
  <c r="F16" i="68"/>
  <c r="E16" i="68"/>
  <c r="K16" i="68" s="1"/>
  <c r="L16" i="68" s="1"/>
  <c r="G14" i="68"/>
  <c r="G13" i="68" s="1"/>
  <c r="H31" i="68"/>
  <c r="H28" i="68" s="1"/>
  <c r="G28" i="68"/>
  <c r="G30" i="68"/>
  <c r="H30" i="68"/>
  <c r="H29" i="68"/>
  <c r="G29" i="68"/>
  <c r="I29" i="68"/>
  <c r="C28" i="68"/>
  <c r="D28" i="68"/>
  <c r="E28" i="68"/>
  <c r="D16" i="68"/>
  <c r="M16" i="68" s="1"/>
  <c r="N16" i="68" s="1"/>
  <c r="C16" i="68"/>
  <c r="F28" i="68"/>
  <c r="F33" i="68" s="1"/>
  <c r="F22" i="68"/>
  <c r="E22" i="68"/>
  <c r="C22" i="68"/>
  <c r="C33" i="68" s="1"/>
  <c r="D22" i="68"/>
  <c r="M17" i="68"/>
  <c r="N17" i="68" s="1"/>
  <c r="M18" i="68"/>
  <c r="N18" i="68" s="1"/>
  <c r="K17" i="68"/>
  <c r="L17" i="68"/>
  <c r="K18" i="68"/>
  <c r="L18" i="68"/>
  <c r="M26" i="68"/>
  <c r="N26" i="68" s="1"/>
  <c r="M25" i="68"/>
  <c r="N25" i="68" s="1"/>
  <c r="M24" i="68"/>
  <c r="N24" i="68" s="1"/>
  <c r="M23" i="68"/>
  <c r="N23" i="68" s="1"/>
  <c r="K26" i="68"/>
  <c r="L26" i="68" s="1"/>
  <c r="K25" i="68"/>
  <c r="L25" i="68" s="1"/>
  <c r="K24" i="68"/>
  <c r="L24" i="68" s="1"/>
  <c r="K23" i="68"/>
  <c r="L23" i="68" s="1"/>
  <c r="H26" i="68"/>
  <c r="H22" i="68" s="1"/>
  <c r="G26" i="68"/>
  <c r="H25" i="68"/>
  <c r="G25" i="68"/>
  <c r="H24" i="68"/>
  <c r="G24" i="68"/>
  <c r="H23" i="68"/>
  <c r="G23" i="68"/>
  <c r="I23" i="68" s="1"/>
  <c r="J23" i="68" s="1"/>
  <c r="H18" i="68"/>
  <c r="G18" i="68"/>
  <c r="I18" i="68" s="1"/>
  <c r="H17" i="68"/>
  <c r="H16" i="68" s="1"/>
  <c r="G17" i="68"/>
  <c r="I17" i="68"/>
  <c r="F13" i="68"/>
  <c r="E13" i="68"/>
  <c r="D13" i="68"/>
  <c r="M13" i="68" s="1"/>
  <c r="N13" i="68" s="1"/>
  <c r="C13" i="68"/>
  <c r="C20" i="68" s="1"/>
  <c r="I30" i="68"/>
  <c r="I26" i="68" l="1"/>
  <c r="J26" i="68" s="1"/>
  <c r="I24" i="68"/>
  <c r="J24" i="68" s="1"/>
  <c r="F20" i="68"/>
  <c r="G22" i="68"/>
  <c r="I22" i="68" s="1"/>
  <c r="J22" i="68" s="1"/>
  <c r="I25" i="68"/>
  <c r="J25" i="68" s="1"/>
  <c r="G16" i="68"/>
  <c r="D33" i="68"/>
  <c r="M33" i="68" s="1"/>
  <c r="N33" i="68" s="1"/>
  <c r="H33" i="68"/>
  <c r="I31" i="68"/>
  <c r="K22" i="68"/>
  <c r="L22" i="68" s="1"/>
  <c r="M22" i="68"/>
  <c r="N22" i="68" s="1"/>
  <c r="C35" i="68"/>
  <c r="E33" i="68"/>
  <c r="K33" i="68" s="1"/>
  <c r="L33" i="68" s="1"/>
  <c r="I16" i="68"/>
  <c r="D20" i="68"/>
  <c r="G20" i="68"/>
  <c r="K13" i="68"/>
  <c r="L13" i="68" s="1"/>
  <c r="I14" i="68"/>
  <c r="I13" i="68" s="1"/>
  <c r="F35" i="68"/>
  <c r="H13" i="68"/>
  <c r="H20" i="68" s="1"/>
  <c r="E20" i="68"/>
  <c r="J16" i="68" l="1"/>
  <c r="J14" i="68"/>
  <c r="G33" i="68"/>
  <c r="I33" i="68" s="1"/>
  <c r="J33" i="68" s="1"/>
  <c r="D35" i="68"/>
  <c r="M35" i="68" s="1"/>
  <c r="N35" i="68" s="1"/>
  <c r="I28" i="68"/>
  <c r="M20" i="68"/>
  <c r="N20" i="68" s="1"/>
  <c r="H35" i="68"/>
  <c r="M39" i="68"/>
  <c r="M40" i="68"/>
  <c r="I20" i="68"/>
  <c r="J20" i="68" s="1"/>
  <c r="J13" i="68"/>
  <c r="E35" i="68"/>
  <c r="K35" i="68" s="1"/>
  <c r="L35" i="68" s="1"/>
  <c r="K20" i="68"/>
  <c r="L20" i="68" s="1"/>
  <c r="G35" i="68" l="1"/>
  <c r="I35" i="68" s="1"/>
  <c r="L39" i="68"/>
  <c r="L40" i="68"/>
</calcChain>
</file>

<file path=xl/sharedStrings.xml><?xml version="1.0" encoding="utf-8"?>
<sst xmlns="http://schemas.openxmlformats.org/spreadsheetml/2006/main" count="46" uniqueCount="37">
  <si>
    <t>EL COLEGIO DE LA FRONTERA SUR</t>
  </si>
  <si>
    <t>ESTADO DE RESULTADOS (COMPARATIVO)</t>
  </si>
  <si>
    <t>RECURSOS</t>
  </si>
  <si>
    <t>VARIACION ABSOLUTA</t>
  </si>
  <si>
    <t>VARIACION RELATIVA</t>
  </si>
  <si>
    <t>CONCEPTO</t>
  </si>
  <si>
    <t>FISCALES</t>
  </si>
  <si>
    <t>PROPIOS</t>
  </si>
  <si>
    <t>TOTAL</t>
  </si>
  <si>
    <t xml:space="preserve">INGRESOS Y OTROS BENEFICIOS </t>
  </si>
  <si>
    <t>TOTAL DE INGRESOS</t>
  </si>
  <si>
    <t xml:space="preserve">TRANSFERENCIAS </t>
  </si>
  <si>
    <t>TOTAL DE OTROS PRODUCTOS</t>
  </si>
  <si>
    <t>PRODUCTOS FINANCIEROS</t>
  </si>
  <si>
    <t>OTROS PRODUCTOS</t>
  </si>
  <si>
    <t xml:space="preserve">TOTAL DE INGRESOS Y OTROS BENEFICIOS </t>
  </si>
  <si>
    <t>MENOS:</t>
  </si>
  <si>
    <t>GASTO DE ADMINISTRACIÓN</t>
  </si>
  <si>
    <t>SERVICIOS PERSONALES</t>
  </si>
  <si>
    <t>MATERIALES Y SUMINISTROS</t>
  </si>
  <si>
    <t>SERVICIOS GENERALES</t>
  </si>
  <si>
    <t>AYUDAS, SUBSIDIOS Y TRANSFERENCIAS</t>
  </si>
  <si>
    <t>TOTAL DE OTROS GASTOS</t>
  </si>
  <si>
    <t>GASTOS FINANCIEROS</t>
  </si>
  <si>
    <t xml:space="preserve">DISPONIBILIDAD DE PROYECTOS PROPIOS VIGENTES </t>
  </si>
  <si>
    <t>OTROS GASTOS Y PERDIDAS</t>
  </si>
  <si>
    <t xml:space="preserve">TOTAL DE GASTOS Y OTRAS PERDIDAS </t>
  </si>
  <si>
    <t>RESULTADO REGISTRADO EN EL PERIODO</t>
  </si>
  <si>
    <t>ELABORÓ</t>
  </si>
  <si>
    <t>REVISÓ</t>
  </si>
  <si>
    <t>AUTORIZÓ</t>
  </si>
  <si>
    <t>M.I. URIEL DE JESUS RAMOS PEREZ</t>
  </si>
  <si>
    <t>MTRA. BRITANIA MARTÍNEZ FUENTES</t>
  </si>
  <si>
    <t>ENCARGADO DE LA SUBDIRECCIÓN DE FINANZAS</t>
  </si>
  <si>
    <t>DIRECTORA DE ADMINISTRACIÓN</t>
  </si>
  <si>
    <t>AL 31 DE DICIEMBRE DE 2025  AL 31 DE DICIEMBRE 2024</t>
  </si>
  <si>
    <t>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</si>
</sst>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b/>
      <sz val="8"/>
      <color rgb="FFFF0000"/>
      <name val="Tahoma"/>
      <family val="2"/>
    </font>
    <font>
      <sz val="10"/>
      <color rgb="FF002060"/>
      <name val="Tahoma"/>
      <family val="2"/>
    </font>
    <font>
      <b/>
      <sz val="10"/>
      <color theme="1" tint="0.14999847407452621"/>
      <name val="Tahoma"/>
      <family val="2"/>
    </font>
    <font>
      <sz val="10"/>
      <color theme="1" tint="0.14999847407452621"/>
      <name val="Tahoma"/>
      <family val="2"/>
    </font>
    <font>
      <b/>
      <sz val="10"/>
      <color theme="4" tint="-0.249977111117893"/>
      <name val="Tahoma"/>
      <family val="2"/>
    </font>
    <font>
      <sz val="10"/>
      <color theme="4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2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8" fillId="3" borderId="0" xfId="0" applyNumberFormat="1" applyFont="1" applyFill="1"/>
    <xf numFmtId="4" fontId="2" fillId="3" borderId="0" xfId="0" applyNumberFormat="1" applyFont="1" applyFill="1"/>
    <xf numFmtId="4" fontId="3" fillId="3" borderId="0" xfId="0" applyNumberFormat="1" applyFont="1" applyFill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8" xfId="0" applyFont="1" applyFill="1" applyBorder="1"/>
    <xf numFmtId="0" fontId="3" fillId="3" borderId="3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9" fillId="3" borderId="0" xfId="0" applyNumberFormat="1" applyFont="1" applyFill="1"/>
    <xf numFmtId="0" fontId="3" fillId="3" borderId="7" xfId="0" applyFont="1" applyFill="1" applyBorder="1"/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5" xfId="0" applyFont="1" applyFill="1" applyBorder="1"/>
    <xf numFmtId="4" fontId="2" fillId="3" borderId="16" xfId="0" applyNumberFormat="1" applyFont="1" applyFill="1" applyBorder="1"/>
    <xf numFmtId="4" fontId="2" fillId="3" borderId="8" xfId="0" applyNumberFormat="1" applyFont="1" applyFill="1" applyBorder="1"/>
    <xf numFmtId="4" fontId="2" fillId="3" borderId="17" xfId="0" applyNumberFormat="1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3" fillId="3" borderId="16" xfId="0" applyFont="1" applyFill="1" applyBorder="1"/>
    <xf numFmtId="0" fontId="2" fillId="3" borderId="16" xfId="0" applyFont="1" applyFill="1" applyBorder="1"/>
    <xf numFmtId="9" fontId="3" fillId="0" borderId="16" xfId="2" applyFont="1" applyBorder="1" applyAlignment="1">
      <alignment horizontal="center"/>
    </xf>
    <xf numFmtId="3" fontId="2" fillId="3" borderId="0" xfId="0" applyNumberFormat="1" applyFont="1" applyFill="1"/>
    <xf numFmtId="10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16" xfId="0" applyNumberFormat="1" applyFont="1" applyFill="1" applyBorder="1"/>
    <xf numFmtId="3" fontId="2" fillId="3" borderId="8" xfId="0" applyNumberFormat="1" applyFont="1" applyFill="1" applyBorder="1"/>
    <xf numFmtId="3" fontId="2" fillId="3" borderId="17" xfId="1" applyNumberFormat="1" applyFont="1" applyFill="1" applyBorder="1"/>
    <xf numFmtId="3" fontId="3" fillId="3" borderId="18" xfId="1" applyNumberFormat="1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164" fontId="2" fillId="3" borderId="16" xfId="1" applyNumberFormat="1" applyFont="1" applyFill="1" applyBorder="1"/>
    <xf numFmtId="164" fontId="2" fillId="3" borderId="8" xfId="1" applyNumberFormat="1" applyFont="1" applyFill="1" applyBorder="1"/>
    <xf numFmtId="4" fontId="2" fillId="3" borderId="17" xfId="1" applyNumberFormat="1" applyFont="1" applyFill="1" applyBorder="1"/>
    <xf numFmtId="4" fontId="3" fillId="3" borderId="18" xfId="1" applyNumberFormat="1" applyFont="1" applyFill="1" applyBorder="1"/>
    <xf numFmtId="9" fontId="3" fillId="3" borderId="16" xfId="2" applyFont="1" applyFill="1" applyBorder="1" applyAlignment="1">
      <alignment horizontal="center"/>
    </xf>
    <xf numFmtId="4" fontId="3" fillId="3" borderId="21" xfId="1" applyNumberFormat="1" applyFont="1" applyFill="1" applyBorder="1"/>
    <xf numFmtId="4" fontId="3" fillId="3" borderId="22" xfId="1" applyNumberFormat="1" applyFont="1" applyFill="1" applyBorder="1"/>
    <xf numFmtId="4" fontId="3" fillId="3" borderId="23" xfId="1" applyNumberFormat="1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11" fillId="3" borderId="7" xfId="0" applyFont="1" applyFill="1" applyBorder="1"/>
    <xf numFmtId="4" fontId="3" fillId="3" borderId="12" xfId="1" applyNumberFormat="1" applyFont="1" applyFill="1" applyBorder="1"/>
    <xf numFmtId="43" fontId="3" fillId="3" borderId="7" xfId="1" applyFont="1" applyFill="1" applyBorder="1"/>
    <xf numFmtId="0" fontId="2" fillId="3" borderId="4" xfId="0" applyFont="1" applyFill="1" applyBorder="1"/>
    <xf numFmtId="43" fontId="3" fillId="3" borderId="24" xfId="1" applyFont="1" applyFill="1" applyBorder="1"/>
    <xf numFmtId="10" fontId="8" fillId="3" borderId="0" xfId="0" applyNumberFormat="1" applyFont="1" applyFill="1"/>
    <xf numFmtId="0" fontId="3" fillId="3" borderId="0" xfId="0" applyFont="1" applyFill="1"/>
    <xf numFmtId="4" fontId="3" fillId="4" borderId="25" xfId="1" applyNumberFormat="1" applyFont="1" applyFill="1" applyBorder="1"/>
    <xf numFmtId="0" fontId="3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3" fontId="12" fillId="3" borderId="16" xfId="1" applyNumberFormat="1" applyFont="1" applyFill="1" applyBorder="1"/>
    <xf numFmtId="3" fontId="12" fillId="3" borderId="8" xfId="1" applyNumberFormat="1" applyFont="1" applyFill="1" applyBorder="1"/>
    <xf numFmtId="3" fontId="12" fillId="3" borderId="17" xfId="1" applyNumberFormat="1" applyFont="1" applyFill="1" applyBorder="1"/>
    <xf numFmtId="3" fontId="12" fillId="3" borderId="18" xfId="1" applyNumberFormat="1" applyFont="1" applyFill="1" applyBorder="1"/>
    <xf numFmtId="9" fontId="12" fillId="0" borderId="16" xfId="2" applyFont="1" applyBorder="1" applyAlignment="1">
      <alignment horizontal="center"/>
    </xf>
    <xf numFmtId="3" fontId="13" fillId="3" borderId="16" xfId="0" applyNumberFormat="1" applyFont="1" applyFill="1" applyBorder="1"/>
    <xf numFmtId="3" fontId="13" fillId="3" borderId="8" xfId="0" applyNumberFormat="1" applyFont="1" applyFill="1" applyBorder="1"/>
    <xf numFmtId="3" fontId="13" fillId="3" borderId="17" xfId="1" applyNumberFormat="1" applyFont="1" applyFill="1" applyBorder="1"/>
    <xf numFmtId="3" fontId="13" fillId="3" borderId="18" xfId="1" applyNumberFormat="1" applyFont="1" applyFill="1" applyBorder="1"/>
    <xf numFmtId="9" fontId="13" fillId="0" borderId="16" xfId="2" applyFont="1" applyBorder="1" applyAlignment="1">
      <alignment horizontal="center"/>
    </xf>
    <xf numFmtId="3" fontId="12" fillId="3" borderId="16" xfId="0" applyNumberFormat="1" applyFont="1" applyFill="1" applyBorder="1"/>
    <xf numFmtId="3" fontId="12" fillId="3" borderId="8" xfId="0" applyNumberFormat="1" applyFont="1" applyFill="1" applyBorder="1"/>
    <xf numFmtId="3" fontId="12" fillId="3" borderId="17" xfId="0" applyNumberFormat="1" applyFont="1" applyFill="1" applyBorder="1"/>
    <xf numFmtId="3" fontId="12" fillId="3" borderId="18" xfId="0" applyNumberFormat="1" applyFont="1" applyFill="1" applyBorder="1"/>
    <xf numFmtId="9" fontId="12" fillId="0" borderId="12" xfId="2" applyFont="1" applyBorder="1" applyAlignment="1">
      <alignment horizontal="center"/>
    </xf>
    <xf numFmtId="3" fontId="14" fillId="3" borderId="16" xfId="0" applyNumberFormat="1" applyFont="1" applyFill="1" applyBorder="1"/>
    <xf numFmtId="3" fontId="14" fillId="3" borderId="8" xfId="0" applyNumberFormat="1" applyFont="1" applyFill="1" applyBorder="1"/>
    <xf numFmtId="3" fontId="14" fillId="3" borderId="17" xfId="0" applyNumberFormat="1" applyFont="1" applyFill="1" applyBorder="1"/>
    <xf numFmtId="3" fontId="14" fillId="3" borderId="18" xfId="0" applyNumberFormat="1" applyFont="1" applyFill="1" applyBorder="1"/>
    <xf numFmtId="9" fontId="14" fillId="0" borderId="16" xfId="2" applyFont="1" applyBorder="1" applyAlignment="1">
      <alignment horizontal="center"/>
    </xf>
    <xf numFmtId="3" fontId="15" fillId="3" borderId="16" xfId="0" applyNumberFormat="1" applyFont="1" applyFill="1" applyBorder="1"/>
    <xf numFmtId="3" fontId="15" fillId="3" borderId="8" xfId="0" applyNumberFormat="1" applyFont="1" applyFill="1" applyBorder="1"/>
    <xf numFmtId="3" fontId="15" fillId="3" borderId="17" xfId="1" applyNumberFormat="1" applyFont="1" applyFill="1" applyBorder="1"/>
    <xf numFmtId="3" fontId="15" fillId="3" borderId="18" xfId="1" applyNumberFormat="1" applyFont="1" applyFill="1" applyBorder="1"/>
    <xf numFmtId="9" fontId="15" fillId="0" borderId="16" xfId="2" applyFont="1" applyBorder="1" applyAlignment="1">
      <alignment horizontal="center"/>
    </xf>
    <xf numFmtId="3" fontId="14" fillId="3" borderId="18" xfId="1" applyNumberFormat="1" applyFont="1" applyFill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3" fontId="2" fillId="0" borderId="6" xfId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2" fillId="3" borderId="29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EB81-0176-4508-B173-530BF46FA3A8}">
  <sheetPr>
    <pageSetUpPr fitToPage="1"/>
  </sheetPr>
  <dimension ref="A1:S43"/>
  <sheetViews>
    <sheetView tabSelected="1" topLeftCell="A18" workbookViewId="0">
      <selection sqref="A1:J41"/>
    </sheetView>
  </sheetViews>
  <sheetFormatPr baseColWidth="10" defaultColWidth="11.5" defaultRowHeight="13" x14ac:dyDescent="0.15"/>
  <cols>
    <col min="1" max="1" width="3.33203125" style="6" customWidth="1"/>
    <col min="2" max="2" width="45" style="6" customWidth="1"/>
    <col min="3" max="3" width="15.5" style="6" bestFit="1" customWidth="1"/>
    <col min="4" max="4" width="15.33203125" style="6" bestFit="1" customWidth="1"/>
    <col min="5" max="5" width="15.1640625" style="6" bestFit="1" customWidth="1"/>
    <col min="6" max="6" width="15" style="6" customWidth="1"/>
    <col min="7" max="7" width="15.83203125" style="6" bestFit="1" customWidth="1"/>
    <col min="8" max="8" width="16.5" style="6" bestFit="1" customWidth="1"/>
    <col min="9" max="9" width="15" style="6" customWidth="1"/>
    <col min="10" max="10" width="14.5" style="64" bestFit="1" customWidth="1"/>
    <col min="11" max="11" width="12.33203125" style="4" hidden="1" customWidth="1"/>
    <col min="12" max="12" width="0" style="4" hidden="1" customWidth="1"/>
    <col min="13" max="13" width="15.6640625" style="4" hidden="1" customWidth="1"/>
    <col min="14" max="14" width="18.33203125" style="6" hidden="1" customWidth="1"/>
    <col min="15" max="15" width="15.1640625" style="6" customWidth="1"/>
    <col min="16" max="16" width="12.5" style="6" customWidth="1"/>
    <col min="17" max="17" width="13.33203125" style="6" customWidth="1"/>
    <col min="18" max="18" width="13" style="6" customWidth="1"/>
    <col min="19" max="19" width="13.5" style="6" customWidth="1"/>
    <col min="20" max="16384" width="11.5" style="6"/>
  </cols>
  <sheetData>
    <row r="1" spans="1:19" x14ac:dyDescent="0.15">
      <c r="A1" s="1"/>
      <c r="B1" s="2"/>
      <c r="C1" s="2"/>
      <c r="D1" s="2"/>
      <c r="E1" s="2"/>
      <c r="F1" s="2"/>
      <c r="G1" s="2"/>
      <c r="H1" s="2"/>
      <c r="I1" s="2"/>
      <c r="J1" s="3"/>
      <c r="L1" s="5"/>
    </row>
    <row r="2" spans="1:19" ht="15" x14ac:dyDescent="0.1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2"/>
      <c r="L2" s="5"/>
    </row>
    <row r="3" spans="1:19" ht="14" x14ac:dyDescent="0.15">
      <c r="A3" s="123" t="s">
        <v>1</v>
      </c>
      <c r="B3" s="124"/>
      <c r="C3" s="124"/>
      <c r="D3" s="124"/>
      <c r="E3" s="124"/>
      <c r="F3" s="124"/>
      <c r="G3" s="124"/>
      <c r="H3" s="124"/>
      <c r="I3" s="124"/>
      <c r="J3" s="125"/>
      <c r="L3" s="7"/>
      <c r="M3" s="8"/>
      <c r="N3" s="9"/>
      <c r="O3" s="10"/>
      <c r="P3" s="10"/>
      <c r="Q3" s="10"/>
      <c r="R3" s="10"/>
    </row>
    <row r="4" spans="1:19" x14ac:dyDescent="0.15">
      <c r="A4" s="126" t="s">
        <v>35</v>
      </c>
      <c r="B4" s="127"/>
      <c r="C4" s="127"/>
      <c r="D4" s="127"/>
      <c r="E4" s="127"/>
      <c r="F4" s="127"/>
      <c r="G4" s="127"/>
      <c r="H4" s="127"/>
      <c r="I4" s="127"/>
      <c r="J4" s="128"/>
      <c r="L4" s="7"/>
      <c r="M4" s="11"/>
      <c r="N4" s="12"/>
      <c r="O4" s="12"/>
      <c r="P4" s="12"/>
      <c r="Q4" s="12"/>
      <c r="R4" s="13"/>
    </row>
    <row r="5" spans="1:19" x14ac:dyDescent="0.15">
      <c r="A5" s="14"/>
      <c r="B5" s="10"/>
      <c r="C5" s="10"/>
      <c r="D5" s="10"/>
      <c r="E5" s="10"/>
      <c r="F5" s="10"/>
      <c r="G5" s="10"/>
      <c r="H5" s="10"/>
      <c r="I5" s="10"/>
      <c r="J5" s="66"/>
      <c r="L5" s="7"/>
      <c r="M5" s="11"/>
      <c r="N5" s="12"/>
      <c r="O5" s="12"/>
      <c r="P5" s="12"/>
      <c r="Q5" s="12"/>
      <c r="R5" s="13"/>
    </row>
    <row r="6" spans="1:19" x14ac:dyDescent="0.15">
      <c r="A6" s="15"/>
      <c r="B6" s="16"/>
      <c r="C6" s="16"/>
      <c r="D6" s="16"/>
      <c r="E6" s="16"/>
      <c r="F6" s="16"/>
      <c r="G6" s="16"/>
      <c r="H6" s="16"/>
      <c r="I6" s="16"/>
      <c r="J6" s="17"/>
      <c r="L6" s="7"/>
      <c r="M6" s="11"/>
      <c r="N6" s="12"/>
      <c r="O6" s="12"/>
      <c r="P6" s="12"/>
      <c r="Q6" s="12"/>
      <c r="R6" s="13"/>
    </row>
    <row r="7" spans="1:19" ht="8.25" customHeight="1" x14ac:dyDescent="0.15">
      <c r="A7" s="18"/>
      <c r="J7" s="19"/>
      <c r="L7" s="7"/>
      <c r="M7" s="11"/>
      <c r="N7" s="12"/>
      <c r="O7" s="12"/>
      <c r="P7" s="12"/>
      <c r="Q7" s="12"/>
      <c r="R7" s="13"/>
    </row>
    <row r="8" spans="1:19" ht="15" x14ac:dyDescent="0.15">
      <c r="A8" s="20"/>
      <c r="B8" s="21"/>
      <c r="C8" s="22" t="s">
        <v>2</v>
      </c>
      <c r="D8" s="22" t="s">
        <v>2</v>
      </c>
      <c r="E8" s="22" t="s">
        <v>2</v>
      </c>
      <c r="F8" s="72" t="s">
        <v>2</v>
      </c>
      <c r="G8" s="23"/>
      <c r="H8" s="69"/>
      <c r="I8" s="129" t="s">
        <v>3</v>
      </c>
      <c r="J8" s="130" t="s">
        <v>4</v>
      </c>
      <c r="L8" s="7"/>
      <c r="M8" s="11"/>
      <c r="N8" s="12"/>
      <c r="O8" s="12"/>
      <c r="P8" s="12"/>
      <c r="Q8" s="12"/>
      <c r="R8" s="13"/>
    </row>
    <row r="9" spans="1:19" ht="15" x14ac:dyDescent="0.15">
      <c r="A9" s="126" t="s">
        <v>5</v>
      </c>
      <c r="B9" s="128"/>
      <c r="C9" s="27" t="s">
        <v>6</v>
      </c>
      <c r="D9" s="27" t="s">
        <v>7</v>
      </c>
      <c r="E9" s="27" t="s">
        <v>6</v>
      </c>
      <c r="F9" s="73" t="s">
        <v>7</v>
      </c>
      <c r="G9" s="24" t="s">
        <v>8</v>
      </c>
      <c r="H9" s="70" t="s">
        <v>8</v>
      </c>
      <c r="I9" s="129"/>
      <c r="J9" s="130"/>
      <c r="L9" s="7"/>
      <c r="M9" s="25"/>
      <c r="N9" s="13"/>
      <c r="O9" s="13"/>
      <c r="P9" s="13"/>
      <c r="Q9" s="13"/>
      <c r="R9" s="13"/>
    </row>
    <row r="10" spans="1:19" ht="15" x14ac:dyDescent="0.15">
      <c r="A10" s="15"/>
      <c r="B10" s="26"/>
      <c r="C10" s="131">
        <v>2025</v>
      </c>
      <c r="D10" s="132"/>
      <c r="E10" s="131">
        <v>2024</v>
      </c>
      <c r="F10" s="133"/>
      <c r="G10" s="28">
        <v>2025</v>
      </c>
      <c r="H10" s="71">
        <v>2024</v>
      </c>
      <c r="I10" s="129"/>
      <c r="J10" s="130"/>
    </row>
    <row r="11" spans="1:19" x14ac:dyDescent="0.15">
      <c r="A11" s="29"/>
      <c r="B11" s="30"/>
      <c r="C11" s="31"/>
      <c r="D11" s="31"/>
      <c r="E11" s="31"/>
      <c r="F11" s="32"/>
      <c r="G11" s="33"/>
      <c r="H11" s="34"/>
      <c r="I11" s="35"/>
      <c r="J11" s="36"/>
    </row>
    <row r="12" spans="1:19" x14ac:dyDescent="0.15">
      <c r="A12" s="116" t="s">
        <v>9</v>
      </c>
      <c r="B12" s="117"/>
      <c r="C12" s="37"/>
      <c r="D12" s="37"/>
      <c r="E12" s="37"/>
      <c r="F12" s="18"/>
      <c r="G12" s="34"/>
      <c r="H12" s="34"/>
      <c r="I12" s="35"/>
      <c r="J12" s="36"/>
      <c r="K12" s="4" t="s">
        <v>6</v>
      </c>
      <c r="L12" s="7"/>
      <c r="M12" s="7" t="s">
        <v>7</v>
      </c>
      <c r="N12" s="10"/>
      <c r="O12" s="9"/>
      <c r="P12" s="9"/>
      <c r="Q12" s="10"/>
      <c r="R12" s="10"/>
      <c r="S12" s="10"/>
    </row>
    <row r="13" spans="1:19" x14ac:dyDescent="0.15">
      <c r="A13" s="118" t="s">
        <v>10</v>
      </c>
      <c r="B13" s="119"/>
      <c r="C13" s="89">
        <f t="shared" ref="C13:H13" si="0">+C14</f>
        <v>444937155</v>
      </c>
      <c r="D13" s="89">
        <f t="shared" si="0"/>
        <v>4592419</v>
      </c>
      <c r="E13" s="89">
        <f t="shared" si="0"/>
        <v>428750937</v>
      </c>
      <c r="F13" s="90">
        <f t="shared" si="0"/>
        <v>14812105</v>
      </c>
      <c r="G13" s="91">
        <f t="shared" si="0"/>
        <v>449529574</v>
      </c>
      <c r="H13" s="91">
        <f t="shared" si="0"/>
        <v>433343356</v>
      </c>
      <c r="I13" s="92">
        <f>+I14</f>
        <v>16186218</v>
      </c>
      <c r="J13" s="93">
        <f>+I13/H13</f>
        <v>3.7351946847432455E-2</v>
      </c>
      <c r="K13" s="39">
        <f>+C13-E13</f>
        <v>16186218</v>
      </c>
      <c r="L13" s="40">
        <f>+K13/E13</f>
        <v>3.7752029449209114E-2</v>
      </c>
      <c r="M13" s="41">
        <f>+D13-F13</f>
        <v>-10219686</v>
      </c>
      <c r="N13" s="40">
        <f>+M13/F13</f>
        <v>-0.68995500639510721</v>
      </c>
      <c r="O13" s="9"/>
      <c r="P13" s="9"/>
      <c r="Q13" s="10"/>
      <c r="R13" s="10"/>
      <c r="S13" s="10"/>
    </row>
    <row r="14" spans="1:19" x14ac:dyDescent="0.15">
      <c r="A14" s="114" t="s">
        <v>11</v>
      </c>
      <c r="B14" s="115"/>
      <c r="C14" s="94">
        <v>444937155</v>
      </c>
      <c r="D14" s="94">
        <v>4592419</v>
      </c>
      <c r="E14" s="94">
        <v>428750937</v>
      </c>
      <c r="F14" s="94">
        <v>14812105</v>
      </c>
      <c r="G14" s="96">
        <f>+C14+D14</f>
        <v>449529574</v>
      </c>
      <c r="H14" s="96">
        <f>+D14+E14</f>
        <v>433343356</v>
      </c>
      <c r="I14" s="97">
        <f>+G14-H14</f>
        <v>16186218</v>
      </c>
      <c r="J14" s="98">
        <f>+I14/H14</f>
        <v>3.7351946847432455E-2</v>
      </c>
      <c r="K14" s="39"/>
      <c r="L14" s="40"/>
      <c r="M14" s="41"/>
      <c r="N14" s="40"/>
      <c r="O14" s="12"/>
      <c r="P14" s="12"/>
      <c r="Q14" s="12"/>
      <c r="R14" s="12"/>
      <c r="S14" s="13"/>
    </row>
    <row r="15" spans="1:19" x14ac:dyDescent="0.15">
      <c r="A15" s="116"/>
      <c r="B15" s="117"/>
      <c r="C15" s="94"/>
      <c r="D15" s="94"/>
      <c r="E15" s="94"/>
      <c r="F15" s="94"/>
      <c r="G15" s="96"/>
      <c r="H15" s="96"/>
      <c r="I15" s="99"/>
      <c r="J15" s="93"/>
      <c r="K15" s="39"/>
      <c r="L15" s="40"/>
      <c r="M15" s="41"/>
      <c r="N15" s="40"/>
      <c r="O15" s="12"/>
      <c r="P15" s="12"/>
      <c r="Q15" s="12"/>
      <c r="R15" s="12"/>
      <c r="S15" s="13"/>
    </row>
    <row r="16" spans="1:19" x14ac:dyDescent="0.15">
      <c r="A16" s="116" t="s">
        <v>12</v>
      </c>
      <c r="B16" s="117"/>
      <c r="C16" s="89">
        <f t="shared" ref="C16:I16" si="1">SUM(C17:C18)</f>
        <v>0</v>
      </c>
      <c r="D16" s="89">
        <f t="shared" si="1"/>
        <v>293437</v>
      </c>
      <c r="E16" s="89">
        <f t="shared" ref="E16:F16" si="2">SUM(E17:E18)</f>
        <v>0</v>
      </c>
      <c r="F16" s="89">
        <f t="shared" si="2"/>
        <v>515626</v>
      </c>
      <c r="G16" s="91">
        <f t="shared" si="1"/>
        <v>293437</v>
      </c>
      <c r="H16" s="91">
        <f t="shared" si="1"/>
        <v>515626</v>
      </c>
      <c r="I16" s="92">
        <f t="shared" si="1"/>
        <v>-222189</v>
      </c>
      <c r="J16" s="93">
        <f>+I16/G16</f>
        <v>-0.75719490043859494</v>
      </c>
      <c r="K16" s="39">
        <f>+C16-E16</f>
        <v>0</v>
      </c>
      <c r="L16" s="40" t="e">
        <f>+K16/E16</f>
        <v>#DIV/0!</v>
      </c>
      <c r="M16" s="41">
        <f>+D16-F16</f>
        <v>-222189</v>
      </c>
      <c r="N16" s="40">
        <f>+M16/F16</f>
        <v>-0.43091116429349957</v>
      </c>
      <c r="O16" s="12"/>
      <c r="P16" s="12"/>
      <c r="Q16" s="12"/>
      <c r="R16" s="12"/>
      <c r="S16" s="13"/>
    </row>
    <row r="17" spans="1:19" x14ac:dyDescent="0.15">
      <c r="A17" s="114" t="s">
        <v>13</v>
      </c>
      <c r="B17" s="115"/>
      <c r="C17" s="94">
        <v>0</v>
      </c>
      <c r="D17" s="94">
        <v>25014</v>
      </c>
      <c r="E17" s="94">
        <v>0</v>
      </c>
      <c r="F17" s="94">
        <v>57825</v>
      </c>
      <c r="G17" s="96">
        <f>+C17+D17</f>
        <v>25014</v>
      </c>
      <c r="H17" s="96">
        <f>+E17+F17</f>
        <v>57825</v>
      </c>
      <c r="I17" s="97">
        <f>+G17-H17</f>
        <v>-32811</v>
      </c>
      <c r="J17" s="98">
        <f>I17/H17</f>
        <v>-0.5674189364461738</v>
      </c>
      <c r="K17" s="39">
        <f>+C17-E17</f>
        <v>0</v>
      </c>
      <c r="L17" s="40" t="e">
        <f t="shared" ref="L17:L25" si="3">+K17/E17</f>
        <v>#DIV/0!</v>
      </c>
      <c r="M17" s="41">
        <f>+D17-F17</f>
        <v>-32811</v>
      </c>
      <c r="N17" s="40">
        <f>+M17/F17</f>
        <v>-0.5674189364461738</v>
      </c>
      <c r="O17" s="12"/>
      <c r="P17" s="12"/>
      <c r="Q17" s="12"/>
      <c r="R17" s="12"/>
      <c r="S17" s="13"/>
    </row>
    <row r="18" spans="1:19" x14ac:dyDescent="0.15">
      <c r="A18" s="114" t="s">
        <v>14</v>
      </c>
      <c r="B18" s="115"/>
      <c r="C18" s="94">
        <v>0</v>
      </c>
      <c r="D18" s="94">
        <v>268423</v>
      </c>
      <c r="E18" s="94">
        <v>0</v>
      </c>
      <c r="F18" s="94">
        <v>457801</v>
      </c>
      <c r="G18" s="96">
        <f>+C18+D18</f>
        <v>268423</v>
      </c>
      <c r="H18" s="96">
        <f>+E18+F18</f>
        <v>457801</v>
      </c>
      <c r="I18" s="97">
        <f>+G18-H18</f>
        <v>-189378</v>
      </c>
      <c r="J18" s="98">
        <v>0.02</v>
      </c>
      <c r="K18" s="39">
        <f>+C18-E18</f>
        <v>0</v>
      </c>
      <c r="L18" s="40" t="e">
        <f t="shared" si="3"/>
        <v>#DIV/0!</v>
      </c>
      <c r="M18" s="41">
        <f>+D18-F18</f>
        <v>-189378</v>
      </c>
      <c r="N18" s="40">
        <f>+M18/F18</f>
        <v>-0.4136688211690232</v>
      </c>
      <c r="O18" s="12"/>
      <c r="P18" s="12"/>
      <c r="Q18" s="12"/>
      <c r="R18" s="12"/>
      <c r="S18" s="13"/>
    </row>
    <row r="19" spans="1:19" x14ac:dyDescent="0.15">
      <c r="A19" s="67"/>
      <c r="B19" s="68"/>
      <c r="C19" s="94"/>
      <c r="D19" s="94"/>
      <c r="E19" s="94"/>
      <c r="F19" s="95"/>
      <c r="G19" s="96"/>
      <c r="H19" s="96">
        <v>0</v>
      </c>
      <c r="I19" s="99"/>
      <c r="J19" s="93"/>
      <c r="K19" s="39"/>
      <c r="L19" s="40"/>
      <c r="M19" s="41"/>
      <c r="N19" s="40"/>
      <c r="O19" s="12"/>
      <c r="P19" s="12"/>
      <c r="Q19" s="12"/>
      <c r="R19" s="12"/>
      <c r="S19" s="13"/>
    </row>
    <row r="20" spans="1:19" x14ac:dyDescent="0.15">
      <c r="A20" s="104" t="s">
        <v>15</v>
      </c>
      <c r="B20" s="105"/>
      <c r="C20" s="89">
        <f t="shared" ref="C20:H20" si="4">+C16+C13</f>
        <v>444937155</v>
      </c>
      <c r="D20" s="89">
        <f t="shared" si="4"/>
        <v>4885856</v>
      </c>
      <c r="E20" s="89">
        <f t="shared" si="4"/>
        <v>428750937</v>
      </c>
      <c r="F20" s="90">
        <f t="shared" si="4"/>
        <v>15327731</v>
      </c>
      <c r="G20" s="91">
        <f t="shared" si="4"/>
        <v>449823011</v>
      </c>
      <c r="H20" s="91">
        <f t="shared" si="4"/>
        <v>433858982</v>
      </c>
      <c r="I20" s="99">
        <f>+G20-H20</f>
        <v>15964029</v>
      </c>
      <c r="J20" s="93">
        <f>+I20/H20</f>
        <v>3.679543276114542E-2</v>
      </c>
      <c r="K20" s="39">
        <f>+C20-E20</f>
        <v>16186218</v>
      </c>
      <c r="L20" s="40">
        <f t="shared" si="3"/>
        <v>3.7752029449209114E-2</v>
      </c>
      <c r="M20" s="41">
        <f>+D20-F20</f>
        <v>-10441875</v>
      </c>
      <c r="N20" s="40">
        <f>+M20/F20</f>
        <v>-0.68124075246362292</v>
      </c>
      <c r="O20" s="12"/>
      <c r="P20" s="12"/>
      <c r="Q20" s="12"/>
      <c r="R20" s="12"/>
      <c r="S20" s="13"/>
    </row>
    <row r="21" spans="1:19" x14ac:dyDescent="0.15">
      <c r="A21" s="116" t="s">
        <v>16</v>
      </c>
      <c r="B21" s="117"/>
      <c r="C21" s="42"/>
      <c r="D21" s="42"/>
      <c r="E21" s="42"/>
      <c r="F21" s="43"/>
      <c r="G21" s="44"/>
      <c r="H21" s="44"/>
      <c r="I21" s="45"/>
      <c r="J21" s="38"/>
      <c r="K21" s="39"/>
      <c r="L21" s="40"/>
      <c r="M21" s="41"/>
      <c r="N21" s="40"/>
      <c r="O21" s="12"/>
      <c r="P21" s="12"/>
      <c r="Q21" s="12"/>
      <c r="R21" s="12"/>
      <c r="S21" s="13"/>
    </row>
    <row r="22" spans="1:19" x14ac:dyDescent="0.15">
      <c r="A22" s="114" t="s">
        <v>17</v>
      </c>
      <c r="B22" s="115"/>
      <c r="C22" s="74">
        <f t="shared" ref="C22:H22" si="5">SUM(C23:C26)</f>
        <v>442616158</v>
      </c>
      <c r="D22" s="74">
        <f t="shared" si="5"/>
        <v>11225303</v>
      </c>
      <c r="E22" s="74">
        <f t="shared" si="5"/>
        <v>428750937</v>
      </c>
      <c r="F22" s="75">
        <f t="shared" si="5"/>
        <v>12638335</v>
      </c>
      <c r="G22" s="76">
        <f t="shared" si="5"/>
        <v>453841461</v>
      </c>
      <c r="H22" s="76">
        <f t="shared" si="5"/>
        <v>441389272</v>
      </c>
      <c r="I22" s="77">
        <f>+G22-H22</f>
        <v>12452189</v>
      </c>
      <c r="J22" s="78">
        <f>+I22/H22</f>
        <v>2.8211353990497529E-2</v>
      </c>
      <c r="K22" s="39">
        <f>+C22-E22</f>
        <v>13865221</v>
      </c>
      <c r="L22" s="40">
        <f t="shared" si="3"/>
        <v>3.2338637198126984E-2</v>
      </c>
      <c r="M22" s="41">
        <f>+D22-F22</f>
        <v>-1413032</v>
      </c>
      <c r="N22" s="40">
        <f>+M22/F22</f>
        <v>-0.11180523383815985</v>
      </c>
      <c r="O22" s="13"/>
      <c r="P22" s="13"/>
      <c r="Q22" s="13"/>
      <c r="R22" s="13"/>
      <c r="S22" s="13"/>
    </row>
    <row r="23" spans="1:19" x14ac:dyDescent="0.15">
      <c r="A23" s="114" t="s">
        <v>18</v>
      </c>
      <c r="B23" s="115"/>
      <c r="C23" s="79">
        <v>381910143</v>
      </c>
      <c r="D23" s="79">
        <v>23051</v>
      </c>
      <c r="E23" s="79">
        <v>364353708</v>
      </c>
      <c r="F23" s="79">
        <v>45502</v>
      </c>
      <c r="G23" s="81">
        <f>+C23+D23</f>
        <v>381933194</v>
      </c>
      <c r="H23" s="81">
        <f>+E23+F23</f>
        <v>364399210</v>
      </c>
      <c r="I23" s="82">
        <f>+G23-H23</f>
        <v>17533984</v>
      </c>
      <c r="J23" s="83">
        <f>+I23/H23</f>
        <v>4.8117513756410171E-2</v>
      </c>
      <c r="K23" s="39">
        <f>+C23-E23</f>
        <v>17556435</v>
      </c>
      <c r="L23" s="40">
        <f t="shared" si="3"/>
        <v>4.818514156578859E-2</v>
      </c>
      <c r="M23" s="41">
        <f>+D23-F23</f>
        <v>-22451</v>
      </c>
      <c r="N23" s="40">
        <f>+M23/F23</f>
        <v>-0.49340688321392467</v>
      </c>
      <c r="O23" s="12"/>
    </row>
    <row r="24" spans="1:19" x14ac:dyDescent="0.15">
      <c r="A24" s="114" t="s">
        <v>19</v>
      </c>
      <c r="B24" s="115"/>
      <c r="C24" s="79">
        <v>10601650</v>
      </c>
      <c r="D24" s="79">
        <v>1622071</v>
      </c>
      <c r="E24" s="79">
        <v>10408353</v>
      </c>
      <c r="F24" s="79">
        <v>1831528</v>
      </c>
      <c r="G24" s="81">
        <f>+C24+D24</f>
        <v>12223721</v>
      </c>
      <c r="H24" s="81">
        <f>+E24+F24</f>
        <v>12239881</v>
      </c>
      <c r="I24" s="82">
        <f>+G24-H24</f>
        <v>-16160</v>
      </c>
      <c r="J24" s="83">
        <f>+I24/H24</f>
        <v>-1.3202742739083821E-3</v>
      </c>
      <c r="K24" s="39">
        <f>+C24-E24</f>
        <v>193297</v>
      </c>
      <c r="L24" s="40">
        <f t="shared" si="3"/>
        <v>1.8571334004525021E-2</v>
      </c>
      <c r="M24" s="41">
        <f>+D24-F24</f>
        <v>-209457</v>
      </c>
      <c r="N24" s="40">
        <f>+M24/F24</f>
        <v>-0.1143618879973443</v>
      </c>
      <c r="O24" s="12"/>
    </row>
    <row r="25" spans="1:19" x14ac:dyDescent="0.15">
      <c r="A25" s="114" t="s">
        <v>20</v>
      </c>
      <c r="B25" s="115"/>
      <c r="C25" s="79">
        <v>44848948</v>
      </c>
      <c r="D25" s="79">
        <v>7387319</v>
      </c>
      <c r="E25" s="79">
        <v>49094661</v>
      </c>
      <c r="F25" s="79">
        <v>7543686</v>
      </c>
      <c r="G25" s="81">
        <f>+C25+D25</f>
        <v>52236267</v>
      </c>
      <c r="H25" s="81">
        <f>+E25+F25</f>
        <v>56638347</v>
      </c>
      <c r="I25" s="82">
        <f>+G25-H25</f>
        <v>-4402080</v>
      </c>
      <c r="J25" s="83">
        <f>+I25/H25</f>
        <v>-7.7722607264650578E-2</v>
      </c>
      <c r="K25" s="39">
        <f>+C25-E25</f>
        <v>-4245713</v>
      </c>
      <c r="L25" s="40">
        <f t="shared" si="3"/>
        <v>-8.6480136811617869E-2</v>
      </c>
      <c r="M25" s="41">
        <f>+D25-F25</f>
        <v>-156367</v>
      </c>
      <c r="N25" s="40">
        <f>+M25/F25</f>
        <v>-2.0728195738794006E-2</v>
      </c>
      <c r="O25" s="12"/>
    </row>
    <row r="26" spans="1:19" x14ac:dyDescent="0.15">
      <c r="A26" s="114" t="s">
        <v>21</v>
      </c>
      <c r="B26" s="115"/>
      <c r="C26" s="79">
        <v>5255417</v>
      </c>
      <c r="D26" s="79">
        <v>2192862</v>
      </c>
      <c r="E26" s="79">
        <v>4894215</v>
      </c>
      <c r="F26" s="79">
        <v>3217619</v>
      </c>
      <c r="G26" s="81">
        <f>+C26+D26</f>
        <v>7448279</v>
      </c>
      <c r="H26" s="81">
        <f>+E26+F26</f>
        <v>8111834</v>
      </c>
      <c r="I26" s="82">
        <f>+G26-H26</f>
        <v>-663555</v>
      </c>
      <c r="J26" s="83">
        <f>+I26/H26</f>
        <v>-8.1800860323325161E-2</v>
      </c>
      <c r="K26" s="39">
        <f>+C26-E26</f>
        <v>361202</v>
      </c>
      <c r="L26" s="40">
        <f>+K26/E26</f>
        <v>7.3801825216096961E-2</v>
      </c>
      <c r="M26" s="41">
        <f>+D26-F26</f>
        <v>-1024757</v>
      </c>
      <c r="N26" s="40">
        <f>+M26/F26</f>
        <v>-0.3184830149250113</v>
      </c>
      <c r="O26" s="12"/>
    </row>
    <row r="27" spans="1:19" x14ac:dyDescent="0.15">
      <c r="A27" s="46"/>
      <c r="B27" s="47"/>
      <c r="C27" s="79"/>
      <c r="D27" s="79"/>
      <c r="E27" s="79"/>
      <c r="F27" s="80"/>
      <c r="G27" s="81"/>
      <c r="H27" s="81"/>
      <c r="I27" s="77"/>
      <c r="J27" s="78"/>
      <c r="K27" s="39"/>
      <c r="L27" s="40"/>
      <c r="M27" s="41"/>
      <c r="N27" s="40"/>
    </row>
    <row r="28" spans="1:19" x14ac:dyDescent="0.15">
      <c r="A28" s="112" t="s">
        <v>22</v>
      </c>
      <c r="B28" s="113"/>
      <c r="C28" s="84">
        <f t="shared" ref="C28:I28" si="6">+SUM(C29:C31)</f>
        <v>0</v>
      </c>
      <c r="D28" s="84">
        <f t="shared" si="6"/>
        <v>-8509461</v>
      </c>
      <c r="E28" s="84">
        <f t="shared" si="6"/>
        <v>0</v>
      </c>
      <c r="F28" s="85">
        <f t="shared" si="6"/>
        <v>11001183</v>
      </c>
      <c r="G28" s="86">
        <f t="shared" si="6"/>
        <v>-8509461</v>
      </c>
      <c r="H28" s="86">
        <f>+SUM(H29:H31)</f>
        <v>11001183</v>
      </c>
      <c r="I28" s="87">
        <f t="shared" si="6"/>
        <v>-19510644</v>
      </c>
      <c r="J28" s="78"/>
      <c r="K28" s="39"/>
      <c r="L28" s="40"/>
      <c r="M28" s="41"/>
      <c r="N28" s="40"/>
    </row>
    <row r="29" spans="1:19" x14ac:dyDescent="0.15">
      <c r="A29" s="112" t="s">
        <v>23</v>
      </c>
      <c r="B29" s="113"/>
      <c r="C29" s="79">
        <v>0</v>
      </c>
      <c r="D29" s="79"/>
      <c r="E29" s="79">
        <v>0</v>
      </c>
      <c r="F29" s="80">
        <v>0</v>
      </c>
      <c r="G29" s="81">
        <f>+C29+D29</f>
        <v>0</v>
      </c>
      <c r="H29" s="81">
        <f>+E29+F29</f>
        <v>0</v>
      </c>
      <c r="I29" s="82">
        <f>+G29-H29</f>
        <v>0</v>
      </c>
      <c r="J29" s="83">
        <v>0</v>
      </c>
      <c r="K29" s="39"/>
      <c r="L29" s="40"/>
      <c r="M29" s="41"/>
      <c r="N29" s="40"/>
    </row>
    <row r="30" spans="1:19" x14ac:dyDescent="0.15">
      <c r="A30" s="112" t="s">
        <v>24</v>
      </c>
      <c r="B30" s="113"/>
      <c r="C30" s="79"/>
      <c r="D30" s="79"/>
      <c r="E30" s="79"/>
      <c r="F30" s="80"/>
      <c r="G30" s="81">
        <f>+C30+D30</f>
        <v>0</v>
      </c>
      <c r="H30" s="81">
        <f>+E30+F30</f>
        <v>0</v>
      </c>
      <c r="I30" s="82">
        <f>+G30-H30</f>
        <v>0</v>
      </c>
      <c r="J30" s="83">
        <v>0</v>
      </c>
      <c r="K30" s="39"/>
      <c r="L30" s="40"/>
      <c r="M30" s="41"/>
      <c r="N30" s="40"/>
    </row>
    <row r="31" spans="1:19" x14ac:dyDescent="0.15">
      <c r="A31" s="112" t="s">
        <v>25</v>
      </c>
      <c r="B31" s="113"/>
      <c r="C31" s="79"/>
      <c r="D31" s="79">
        <v>-8509461</v>
      </c>
      <c r="E31" s="79"/>
      <c r="F31" s="79">
        <v>11001183</v>
      </c>
      <c r="G31" s="81">
        <f>+C31+D31</f>
        <v>-8509461</v>
      </c>
      <c r="H31" s="81">
        <f>+E31+F31</f>
        <v>11001183</v>
      </c>
      <c r="I31" s="82">
        <f>+G31-H31</f>
        <v>-19510644</v>
      </c>
      <c r="J31" s="83">
        <f>+G31/H31</f>
        <v>-0.77350417677807926</v>
      </c>
      <c r="K31" s="39"/>
      <c r="L31" s="40"/>
      <c r="M31" s="41"/>
      <c r="N31" s="40"/>
    </row>
    <row r="32" spans="1:19" x14ac:dyDescent="0.15">
      <c r="A32" s="46"/>
      <c r="B32" s="47"/>
      <c r="C32" s="79"/>
      <c r="D32" s="79"/>
      <c r="E32" s="79"/>
      <c r="F32" s="80"/>
      <c r="G32" s="81"/>
      <c r="H32" s="81"/>
      <c r="I32" s="77"/>
      <c r="J32" s="88"/>
      <c r="K32" s="39"/>
      <c r="L32" s="40"/>
      <c r="M32" s="41"/>
      <c r="N32" s="40"/>
    </row>
    <row r="33" spans="1:15" x14ac:dyDescent="0.15">
      <c r="A33" s="104" t="s">
        <v>26</v>
      </c>
      <c r="B33" s="105"/>
      <c r="C33" s="74">
        <f t="shared" ref="C33:H33" si="7">+C28+C22</f>
        <v>442616158</v>
      </c>
      <c r="D33" s="74">
        <f t="shared" si="7"/>
        <v>2715842</v>
      </c>
      <c r="E33" s="74">
        <f t="shared" si="7"/>
        <v>428750937</v>
      </c>
      <c r="F33" s="75">
        <f t="shared" si="7"/>
        <v>23639518</v>
      </c>
      <c r="G33" s="76">
        <f t="shared" si="7"/>
        <v>445332000</v>
      </c>
      <c r="H33" s="76">
        <f t="shared" si="7"/>
        <v>452390455</v>
      </c>
      <c r="I33" s="77">
        <f>+G33-H33</f>
        <v>-7058455</v>
      </c>
      <c r="J33" s="78">
        <f>+I33/H33</f>
        <v>-1.5602572781956684E-2</v>
      </c>
      <c r="K33" s="39">
        <f>+C33-E33</f>
        <v>13865221</v>
      </c>
      <c r="L33" s="40">
        <f>+K33/E33</f>
        <v>3.2338637198126984E-2</v>
      </c>
      <c r="M33" s="41">
        <f>+D33-F33</f>
        <v>-20923676</v>
      </c>
      <c r="N33" s="40">
        <f>+M33/F33</f>
        <v>-0.88511432424299008</v>
      </c>
      <c r="O33" s="12"/>
    </row>
    <row r="34" spans="1:15" x14ac:dyDescent="0.15">
      <c r="A34" s="114"/>
      <c r="B34" s="115"/>
      <c r="C34" s="48"/>
      <c r="D34" s="48"/>
      <c r="E34" s="48"/>
      <c r="F34" s="49"/>
      <c r="G34" s="50"/>
      <c r="H34" s="50"/>
      <c r="I34" s="51"/>
      <c r="J34" s="52"/>
      <c r="K34" s="39"/>
      <c r="L34" s="40"/>
      <c r="M34" s="41"/>
      <c r="N34" s="40"/>
    </row>
    <row r="35" spans="1:15" ht="14" thickBot="1" x14ac:dyDescent="0.2">
      <c r="A35" s="104" t="s">
        <v>27</v>
      </c>
      <c r="B35" s="105"/>
      <c r="C35" s="53">
        <f t="shared" ref="C35:H35" si="8">+C20-C33</f>
        <v>2320997</v>
      </c>
      <c r="D35" s="53">
        <f t="shared" si="8"/>
        <v>2170014</v>
      </c>
      <c r="E35" s="53">
        <f>+E20-E33</f>
        <v>0</v>
      </c>
      <c r="F35" s="54">
        <f t="shared" si="8"/>
        <v>-8311787</v>
      </c>
      <c r="G35" s="65">
        <f t="shared" si="8"/>
        <v>4491011</v>
      </c>
      <c r="H35" s="65">
        <f t="shared" si="8"/>
        <v>-18531473</v>
      </c>
      <c r="I35" s="55">
        <f>+G35-H35</f>
        <v>23022484</v>
      </c>
      <c r="J35" s="78">
        <f>+H35/I35</f>
        <v>-0.80492934645974779</v>
      </c>
      <c r="K35" s="39">
        <f>+C35-E35</f>
        <v>2320997</v>
      </c>
      <c r="L35" s="40" t="e">
        <f>+K35/E35</f>
        <v>#DIV/0!</v>
      </c>
      <c r="M35" s="41">
        <f>+D35-F35</f>
        <v>10481801</v>
      </c>
      <c r="N35" s="40">
        <f>+M35/F35</f>
        <v>-1.261076709497007</v>
      </c>
      <c r="O35" s="12"/>
    </row>
    <row r="36" spans="1:15" ht="14" thickTop="1" x14ac:dyDescent="0.15">
      <c r="A36" s="56"/>
      <c r="B36" s="57"/>
      <c r="C36" s="58"/>
      <c r="D36" s="57"/>
      <c r="E36" s="58"/>
      <c r="F36" s="57"/>
      <c r="G36" s="58"/>
      <c r="H36" s="57"/>
      <c r="I36" s="59"/>
      <c r="J36" s="60"/>
      <c r="K36" s="39"/>
      <c r="L36" s="40"/>
      <c r="M36" s="41"/>
      <c r="N36" s="40"/>
    </row>
    <row r="37" spans="1:15" x14ac:dyDescent="0.15">
      <c r="A37" s="61"/>
      <c r="J37" s="62"/>
    </row>
    <row r="38" spans="1:15" x14ac:dyDescent="0.15">
      <c r="A38" s="61"/>
      <c r="D38" s="12"/>
      <c r="J38" s="62"/>
    </row>
    <row r="39" spans="1:15" x14ac:dyDescent="0.15">
      <c r="A39" s="106" t="s">
        <v>28</v>
      </c>
      <c r="B39" s="107"/>
      <c r="C39" s="107" t="s">
        <v>29</v>
      </c>
      <c r="D39" s="107"/>
      <c r="E39" s="107"/>
      <c r="F39" s="107"/>
      <c r="G39" s="107" t="s">
        <v>30</v>
      </c>
      <c r="H39" s="107"/>
      <c r="I39" s="107"/>
      <c r="J39" s="108"/>
      <c r="L39" s="63">
        <f>+G20/G33</f>
        <v>1.0100846357324422</v>
      </c>
      <c r="M39" s="63">
        <f>+H20/H33</f>
        <v>0.95903655173272828</v>
      </c>
    </row>
    <row r="40" spans="1:15" x14ac:dyDescent="0.15">
      <c r="A40" s="109" t="s">
        <v>31</v>
      </c>
      <c r="B40" s="110"/>
      <c r="C40" s="110" t="s">
        <v>31</v>
      </c>
      <c r="D40" s="110"/>
      <c r="E40" s="110"/>
      <c r="F40" s="110"/>
      <c r="G40" s="110" t="s">
        <v>32</v>
      </c>
      <c r="H40" s="110"/>
      <c r="I40" s="110"/>
      <c r="J40" s="111"/>
      <c r="L40" s="63">
        <f>+G33/G20</f>
        <v>0.99001604877879401</v>
      </c>
      <c r="M40" s="63">
        <f>+H33/H20</f>
        <v>1.042713125160101</v>
      </c>
    </row>
    <row r="41" spans="1:15" x14ac:dyDescent="0.15">
      <c r="A41" s="100" t="s">
        <v>36</v>
      </c>
      <c r="B41" s="101"/>
      <c r="C41" s="102" t="s">
        <v>33</v>
      </c>
      <c r="D41" s="102"/>
      <c r="E41" s="102"/>
      <c r="F41" s="102"/>
      <c r="G41" s="101" t="s">
        <v>34</v>
      </c>
      <c r="H41" s="101"/>
      <c r="I41" s="101"/>
      <c r="J41" s="103"/>
    </row>
    <row r="42" spans="1:15" x14ac:dyDescent="0.15">
      <c r="B42" s="64"/>
      <c r="C42" s="64"/>
    </row>
    <row r="43" spans="1:15" x14ac:dyDescent="0.15">
      <c r="B43" s="64"/>
      <c r="C43" s="64"/>
    </row>
  </sheetData>
  <mergeCells count="38">
    <mergeCell ref="A2:J2"/>
    <mergeCell ref="A3:J3"/>
    <mergeCell ref="A4:J4"/>
    <mergeCell ref="I8:I10"/>
    <mergeCell ref="J8:J10"/>
    <mergeCell ref="A9:B9"/>
    <mergeCell ref="C10:D10"/>
    <mergeCell ref="E10:F10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3:B33"/>
    <mergeCell ref="A34:B34"/>
    <mergeCell ref="A41:B41"/>
    <mergeCell ref="C41:F41"/>
    <mergeCell ref="G41:J41"/>
    <mergeCell ref="A35:B35"/>
    <mergeCell ref="A39:B39"/>
    <mergeCell ref="C39:F39"/>
    <mergeCell ref="G39:J39"/>
    <mergeCell ref="A40:B40"/>
    <mergeCell ref="C40:F40"/>
    <mergeCell ref="G40:J40"/>
  </mergeCells>
  <printOptions horizontalCentered="1" verticalCentered="1"/>
  <pageMargins left="0.25" right="0.25" top="0.75" bottom="0.75" header="0.3" footer="0.3"/>
  <pageSetup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FF56E-E531-49F3-B19E-938E4DE5018A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934de279-a636-46ad-b9b5-e1ceb6328101"/>
  </ds:schemaRefs>
</ds:datastoreItem>
</file>

<file path=customXml/itemProps2.xml><?xml version="1.0" encoding="utf-8"?>
<ds:datastoreItem xmlns:ds="http://schemas.openxmlformats.org/officeDocument/2006/customXml" ds:itemID="{9C7BAA7B-792B-4938-9653-6A13B1AB8BF6}"/>
</file>

<file path=customXml/itemProps3.xml><?xml version="1.0" encoding="utf-8"?>
<ds:datastoreItem xmlns:ds="http://schemas.openxmlformats.org/officeDocument/2006/customXml" ds:itemID="{32CD89F1-CF7E-497F-B69E-2417BC9E9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de diciembre</vt:lpstr>
    </vt:vector>
  </TitlesOfParts>
  <Manager/>
  <Company>Ecosur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Habib Augusto Roldán Moreno Cruz</cp:lastModifiedBy>
  <cp:revision/>
  <dcterms:created xsi:type="dcterms:W3CDTF">2001-08-13T20:48:00Z</dcterms:created>
  <dcterms:modified xsi:type="dcterms:W3CDTF">2026-05-08T18:14:13Z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  <property fmtid="{D5CDD505-2E9C-101B-9397-08002B2CF9AE}" pid="3" name="MediaServiceImageTags">
    <vt:lpwstr/>
  </property>
  <property fmtid="{D5CDD505-2E9C-101B-9397-08002B2CF9AE}" pid="4" name="Order">
    <vt:r8>59200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