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uramos_ecosur_mx/Documents/001 SUBDIRECCION FINANZAS/2 Junta Gobierno/Revisada 1ra Sesión O 2025/5.4/"/>
    </mc:Choice>
  </mc:AlternateContent>
  <xr:revisionPtr revIDLastSave="0" documentId="8_{AC43902A-4732-4C04-857B-4D824D7403D9}" xr6:coauthVersionLast="47" xr6:coauthVersionMax="47" xr10:uidLastSave="{00000000-0000-0000-0000-000000000000}"/>
  <bookViews>
    <workbookView xWindow="-120" yWindow="-120" windowWidth="25440" windowHeight="15390" xr2:uid="{52914B96-F2DB-40B2-838E-D32A21213B9B}"/>
  </bookViews>
  <sheets>
    <sheet name="31 de Diciembre" sheetId="76" r:id="rId1"/>
  </sheets>
  <definedNames>
    <definedName name="_xlnm.Print_Area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76" l="1"/>
  <c r="C14" i="76"/>
  <c r="E14" i="76" s="1"/>
  <c r="F14" i="76" s="1"/>
  <c r="J41" i="76"/>
  <c r="K41" i="76" s="1"/>
  <c r="F18" i="76"/>
  <c r="I45" i="76"/>
  <c r="J28" i="76"/>
  <c r="K28" i="76" s="1"/>
  <c r="E32" i="76"/>
  <c r="F32" i="76" s="1"/>
  <c r="E31" i="76"/>
  <c r="F31" i="76" s="1"/>
  <c r="E20" i="76"/>
  <c r="F20" i="76" s="1"/>
  <c r="E18" i="76"/>
  <c r="E15" i="76"/>
  <c r="F15" i="76" s="1"/>
  <c r="D23" i="76"/>
  <c r="C23" i="76"/>
  <c r="E39" i="76"/>
  <c r="F39" i="76" s="1"/>
  <c r="E38" i="76"/>
  <c r="F38" i="76" s="1"/>
  <c r="E36" i="76"/>
  <c r="F36" i="76" s="1"/>
  <c r="E35" i="76"/>
  <c r="F35" i="76" s="1"/>
  <c r="E34" i="76"/>
  <c r="F34" i="76" s="1"/>
  <c r="E33" i="76"/>
  <c r="F33" i="76" s="1"/>
  <c r="E28" i="76"/>
  <c r="F28" i="76" s="1"/>
  <c r="E27" i="76"/>
  <c r="F27" i="76" s="1"/>
  <c r="E42" i="76"/>
  <c r="F42" i="76" s="1"/>
  <c r="C41" i="76"/>
  <c r="D41" i="76"/>
  <c r="J17" i="76"/>
  <c r="K17" i="76" s="1"/>
  <c r="J15" i="76"/>
  <c r="I23" i="76"/>
  <c r="H23" i="76"/>
  <c r="D37" i="76"/>
  <c r="D26" i="76"/>
  <c r="C26" i="76"/>
  <c r="C37" i="76"/>
  <c r="E37" i="76" s="1"/>
  <c r="F37" i="76" s="1"/>
  <c r="D30" i="76"/>
  <c r="C30" i="76"/>
  <c r="J21" i="76"/>
  <c r="J20" i="76"/>
  <c r="J19" i="76"/>
  <c r="K19" i="76" s="1"/>
  <c r="J18" i="76"/>
  <c r="K18" i="76" s="1"/>
  <c r="J16" i="76"/>
  <c r="J38" i="76"/>
  <c r="K38" i="76" s="1"/>
  <c r="J40" i="76"/>
  <c r="K40" i="76" s="1"/>
  <c r="H31" i="76"/>
  <c r="I31" i="76"/>
  <c r="J36" i="76"/>
  <c r="K36" i="76" s="1"/>
  <c r="J39" i="76" l="1"/>
  <c r="K39" i="76" s="1"/>
  <c r="H33" i="76"/>
  <c r="H50" i="76" s="1"/>
  <c r="J45" i="76"/>
  <c r="K45" i="76" s="1"/>
  <c r="I33" i="76"/>
  <c r="I50" i="76"/>
  <c r="J23" i="76"/>
  <c r="K23" i="76" s="1"/>
  <c r="E30" i="76"/>
  <c r="F30" i="76" s="1"/>
  <c r="C45" i="76"/>
  <c r="C50" i="76" s="1"/>
  <c r="E41" i="76"/>
  <c r="F41" i="76" s="1"/>
  <c r="D45" i="76"/>
  <c r="D50" i="76" s="1"/>
  <c r="E26" i="76"/>
  <c r="E23" i="76"/>
  <c r="F23" i="76" s="1"/>
  <c r="J33" i="76" l="1"/>
  <c r="K33" i="76" s="1"/>
  <c r="L50" i="76"/>
  <c r="J50" i="76"/>
  <c r="K50" i="76" s="1"/>
  <c r="E50" i="76"/>
  <c r="F50" i="76" s="1"/>
  <c r="M50" i="76"/>
  <c r="E45" i="76"/>
  <c r="F45" i="76" s="1"/>
  <c r="F26" i="76"/>
</calcChain>
</file>

<file path=xl/sharedStrings.xml><?xml version="1.0" encoding="utf-8"?>
<sst xmlns="http://schemas.openxmlformats.org/spreadsheetml/2006/main" count="78" uniqueCount="69">
  <si>
    <t>EL COLEGIO DE LA FRONTERA SUR</t>
  </si>
  <si>
    <t>ESTADO DE SITUACION FINANCIERA (COMPARATIVO)</t>
  </si>
  <si>
    <t>DEL 1o. DE ENERO AL 31 DE DICIEMBRE DE 2024 Y 2023</t>
  </si>
  <si>
    <t>VARIACION ABSOLUTA</t>
  </si>
  <si>
    <t>VARIACION RELATIVA</t>
  </si>
  <si>
    <t>CONCEPTO</t>
  </si>
  <si>
    <t>DICIEMBRE</t>
  </si>
  <si>
    <t>ACTIVO</t>
  </si>
  <si>
    <t>PASIVO</t>
  </si>
  <si>
    <t>CIRCULANTE</t>
  </si>
  <si>
    <t xml:space="preserve">BANCOS </t>
  </si>
  <si>
    <t>CTAS. Y DOCTOS. POR PAGAR A CORTO PLAZO</t>
  </si>
  <si>
    <t>DEPOSITOS DE FONDOS DE TERCEROS</t>
  </si>
  <si>
    <t>PROVEEDORES POR PAGAR</t>
  </si>
  <si>
    <t>CUENTAS POR COBRAR</t>
  </si>
  <si>
    <t>SERVICIOS PERSONALES POR PAGAR A CORTO PLAZO</t>
  </si>
  <si>
    <t>ESTIMACION DE CUENTAS INCOBRABLES</t>
  </si>
  <si>
    <t>OTRAS CUENTAS POR PAGAR</t>
  </si>
  <si>
    <t>DEUDORES DIVERSOS POR COBRAR</t>
  </si>
  <si>
    <t>RETENCIONES Y CONTRIB. POR PAGAR</t>
  </si>
  <si>
    <t>ANTICIPO A PROVEEDORES</t>
  </si>
  <si>
    <t>FONDOS EN ADMINISTRACION A CORTO PLAZO</t>
  </si>
  <si>
    <t>ALMACEN DE MATERIALES Y SUMINISTROS</t>
  </si>
  <si>
    <t>OTROS PASIVOS DIFERIDOS A CORTO PLAZO</t>
  </si>
  <si>
    <t>ESTIMACION POR DETERIORO DE INVENTARIOS</t>
  </si>
  <si>
    <t>TRANSFERENCIAS OTORGADAS POR PAGAR</t>
  </si>
  <si>
    <t>FIDEICOMISOS, MANDATOS Y CONTRATOS ANALOGOS</t>
  </si>
  <si>
    <t>TOTAL ACTIVO CIRCULANTE</t>
  </si>
  <si>
    <t>TOTAL PASIVO CIRCULANTE</t>
  </si>
  <si>
    <t>NO CIRCULANTE</t>
  </si>
  <si>
    <t>BIENES INMUEBLES</t>
  </si>
  <si>
    <t>TERRENOS</t>
  </si>
  <si>
    <t>CTAS. Y DOCTOS. POR PAGAR A LARGO PLAZO</t>
  </si>
  <si>
    <t>EDIFICIOS</t>
  </si>
  <si>
    <t>PROVISIONES A LARGO PLAZO</t>
  </si>
  <si>
    <t>CONSTRUCCIONES EN PROCESO</t>
  </si>
  <si>
    <t xml:space="preserve">BIENES MUEBLES </t>
  </si>
  <si>
    <t>MOBILIARIO Y EQUIPO DE ADMINISTRACION</t>
  </si>
  <si>
    <t>TOTAL PASIVO NO CIRCULANTE</t>
  </si>
  <si>
    <t>MOBILIARIO Y EQUIPO EDUCACIONAL</t>
  </si>
  <si>
    <t>EQUIPO E INSTRUMENTAL MEDICO</t>
  </si>
  <si>
    <t>TOTAL PASIVO</t>
  </si>
  <si>
    <t>EQUIPO DE TRANSPORTE</t>
  </si>
  <si>
    <t>MAQUINARIA, OTROS EQUIPOS Y HERRAM</t>
  </si>
  <si>
    <t xml:space="preserve">PATRIMONIO </t>
  </si>
  <si>
    <t>COLECCIONES, OBRAS DE ARTE Y OBJETOS</t>
  </si>
  <si>
    <t>DEPRECIACION TOTAL</t>
  </si>
  <si>
    <t>APORTACIONES DEL GOBIERNO FEDERAL DEL AÑO EN CURSO</t>
  </si>
  <si>
    <t>DEP. ACUM. DE BIENES INMUEBLES</t>
  </si>
  <si>
    <t>SUPERAVIT POR DONACION</t>
  </si>
  <si>
    <t>DEP. ACUM. DE BIENES MUEBLES</t>
  </si>
  <si>
    <t>RESULTADO DE EJERCICIOS ANTERIORES</t>
  </si>
  <si>
    <t>RESULTADO DEL EJERCICIO</t>
  </si>
  <si>
    <t>ACTIVOS DIFERIDOS</t>
  </si>
  <si>
    <t>REVALUO DE BIENES</t>
  </si>
  <si>
    <t>OTROS ACTIVOS NO CIRCULANTES</t>
  </si>
  <si>
    <t>TOTAL ACTIVO NO CIRCULANTE</t>
  </si>
  <si>
    <t>TOTAL DE PATRIMONIO</t>
  </si>
  <si>
    <t>TOTAL DE ACTIVO</t>
  </si>
  <si>
    <t>TOTAL PASIVO Y PATRIMONIO</t>
  </si>
  <si>
    <t>ELABORÓ</t>
  </si>
  <si>
    <t>REVISÓ</t>
  </si>
  <si>
    <t>AUTORIZÓ</t>
  </si>
  <si>
    <t>C.P. ARACELY DEL ROCÍO CARPIO URBINA</t>
  </si>
  <si>
    <t>M.I. URIEL DE JESUS RAMOS PEREZ</t>
  </si>
  <si>
    <t>MTRA. BRITANIA MARTÍNEZ FUENTES</t>
  </si>
  <si>
    <t>JEFA DEL DEPARTAMENTO DE CONTABILIDAD</t>
  </si>
  <si>
    <t>ENCARGADO DE LA SUBDIRECCION DE FINANZAS</t>
  </si>
  <si>
    <t>DIRECTORA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</si>
</sst>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_ ;\-#,##0.00\ "/>
  </numFmts>
  <fonts count="10">
    <font>
      <sz val="10"/>
      <name val="Arial"/>
    </font>
    <font>
      <sz val="10"/>
      <name val="Arial"/>
      <family val="2"/>
    </font>
    <font>
      <sz val="14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b/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0" xfId="0" applyFont="1" applyFill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/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2" borderId="9" xfId="0" applyFont="1" applyFill="1" applyBorder="1"/>
    <xf numFmtId="0" fontId="6" fillId="2" borderId="10" xfId="0" applyFont="1" applyFill="1" applyBorder="1"/>
    <xf numFmtId="0" fontId="6" fillId="2" borderId="11" xfId="0" applyFont="1" applyFill="1" applyBorder="1"/>
    <xf numFmtId="0" fontId="5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/>
    <xf numFmtId="0" fontId="8" fillId="2" borderId="16" xfId="0" applyFont="1" applyFill="1" applyBorder="1" applyAlignment="1">
      <alignment horizontal="center"/>
    </xf>
    <xf numFmtId="0" fontId="3" fillId="2" borderId="16" xfId="0" applyFont="1" applyFill="1" applyBorder="1"/>
    <xf numFmtId="0" fontId="3" fillId="0" borderId="16" xfId="0" applyFont="1" applyBorder="1"/>
    <xf numFmtId="0" fontId="7" fillId="2" borderId="16" xfId="0" applyFont="1" applyFill="1" applyBorder="1"/>
    <xf numFmtId="0" fontId="7" fillId="2" borderId="16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center"/>
    </xf>
    <xf numFmtId="3" fontId="3" fillId="2" borderId="16" xfId="0" applyNumberFormat="1" applyFont="1" applyFill="1" applyBorder="1" applyProtection="1">
      <protection locked="0"/>
    </xf>
    <xf numFmtId="3" fontId="3" fillId="2" borderId="11" xfId="0" applyNumberFormat="1" applyFont="1" applyFill="1" applyBorder="1" applyProtection="1">
      <protection locked="0"/>
    </xf>
    <xf numFmtId="9" fontId="3" fillId="0" borderId="11" xfId="1" applyNumberFormat="1" applyFont="1" applyFill="1" applyBorder="1" applyAlignment="1" applyProtection="1">
      <protection locked="0"/>
    </xf>
    <xf numFmtId="3" fontId="3" fillId="2" borderId="16" xfId="1" applyNumberFormat="1" applyFont="1" applyFill="1" applyBorder="1" applyAlignment="1" applyProtection="1">
      <alignment vertical="center"/>
      <protection locked="0"/>
    </xf>
    <xf numFmtId="3" fontId="3" fillId="2" borderId="11" xfId="1" applyNumberFormat="1" applyFont="1" applyFill="1" applyBorder="1" applyAlignment="1" applyProtection="1">
      <alignment vertical="center"/>
      <protection locked="0"/>
    </xf>
    <xf numFmtId="3" fontId="3" fillId="2" borderId="16" xfId="0" applyNumberFormat="1" applyFont="1" applyFill="1" applyBorder="1"/>
    <xf numFmtId="3" fontId="3" fillId="2" borderId="16" xfId="1" applyNumberFormat="1" applyFont="1" applyFill="1" applyBorder="1"/>
    <xf numFmtId="0" fontId="3" fillId="2" borderId="13" xfId="0" applyFont="1" applyFill="1" applyBorder="1"/>
    <xf numFmtId="0" fontId="7" fillId="2" borderId="14" xfId="0" applyFont="1" applyFill="1" applyBorder="1" applyAlignment="1">
      <alignment horizontal="center"/>
    </xf>
    <xf numFmtId="3" fontId="7" fillId="2" borderId="16" xfId="1" applyNumberFormat="1" applyFont="1" applyFill="1" applyBorder="1" applyAlignment="1" applyProtection="1">
      <protection locked="0"/>
    </xf>
    <xf numFmtId="3" fontId="7" fillId="2" borderId="16" xfId="1" applyNumberFormat="1" applyFont="1" applyFill="1" applyBorder="1"/>
    <xf numFmtId="0" fontId="7" fillId="2" borderId="13" xfId="0" applyFont="1" applyFill="1" applyBorder="1"/>
    <xf numFmtId="0" fontId="3" fillId="2" borderId="17" xfId="0" applyFont="1" applyFill="1" applyBorder="1"/>
    <xf numFmtId="3" fontId="3" fillId="2" borderId="16" xfId="1" applyNumberFormat="1" applyFont="1" applyFill="1" applyBorder="1" applyAlignment="1" applyProtection="1">
      <protection locked="0"/>
    </xf>
    <xf numFmtId="9" fontId="3" fillId="0" borderId="16" xfId="1" applyNumberFormat="1" applyFont="1" applyFill="1" applyBorder="1" applyAlignment="1" applyProtection="1">
      <protection locked="0"/>
    </xf>
    <xf numFmtId="0" fontId="7" fillId="2" borderId="18" xfId="0" applyFont="1" applyFill="1" applyBorder="1"/>
    <xf numFmtId="0" fontId="3" fillId="2" borderId="14" xfId="0" applyFont="1" applyFill="1" applyBorder="1"/>
    <xf numFmtId="3" fontId="7" fillId="2" borderId="16" xfId="0" applyNumberFormat="1" applyFont="1" applyFill="1" applyBorder="1" applyAlignment="1">
      <alignment horizontal="center"/>
    </xf>
    <xf numFmtId="3" fontId="7" fillId="2" borderId="16" xfId="0" applyNumberFormat="1" applyFont="1" applyFill="1" applyBorder="1" applyProtection="1">
      <protection locked="0"/>
    </xf>
    <xf numFmtId="3" fontId="7" fillId="2" borderId="11" xfId="0" applyNumberFormat="1" applyFont="1" applyFill="1" applyBorder="1" applyProtection="1">
      <protection locked="0"/>
    </xf>
    <xf numFmtId="0" fontId="3" fillId="2" borderId="15" xfId="0" applyFont="1" applyFill="1" applyBorder="1"/>
    <xf numFmtId="4" fontId="3" fillId="2" borderId="0" xfId="0" applyNumberFormat="1" applyFont="1" applyFill="1"/>
    <xf numFmtId="3" fontId="7" fillId="2" borderId="16" xfId="0" applyNumberFormat="1" applyFont="1" applyFill="1" applyBorder="1"/>
    <xf numFmtId="10" fontId="3" fillId="2" borderId="0" xfId="0" applyNumberFormat="1" applyFont="1" applyFill="1"/>
    <xf numFmtId="9" fontId="3" fillId="2" borderId="16" xfId="1" applyNumberFormat="1" applyFont="1" applyFill="1" applyBorder="1" applyAlignment="1" applyProtection="1">
      <protection locked="0"/>
    </xf>
    <xf numFmtId="0" fontId="3" fillId="2" borderId="19" xfId="0" applyFont="1" applyFill="1" applyBorder="1"/>
    <xf numFmtId="0" fontId="7" fillId="2" borderId="10" xfId="0" applyFont="1" applyFill="1" applyBorder="1" applyAlignment="1">
      <alignment horizontal="center"/>
    </xf>
    <xf numFmtId="0" fontId="3" fillId="2" borderId="18" xfId="0" applyFont="1" applyFill="1" applyBorder="1"/>
    <xf numFmtId="0" fontId="7" fillId="2" borderId="17" xfId="0" applyFont="1" applyFill="1" applyBorder="1"/>
    <xf numFmtId="3" fontId="7" fillId="2" borderId="17" xfId="0" applyNumberFormat="1" applyFont="1" applyFill="1" applyBorder="1" applyProtection="1">
      <protection locked="0"/>
    </xf>
    <xf numFmtId="9" fontId="7" fillId="2" borderId="16" xfId="1" applyNumberFormat="1" applyFont="1" applyFill="1" applyBorder="1" applyAlignment="1" applyProtection="1">
      <protection locked="0"/>
    </xf>
    <xf numFmtId="0" fontId="8" fillId="2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20" xfId="0" applyFont="1" applyFill="1" applyBorder="1"/>
    <xf numFmtId="0" fontId="3" fillId="2" borderId="20" xfId="0" applyFont="1" applyFill="1" applyBorder="1" applyProtection="1">
      <protection locked="0"/>
    </xf>
    <xf numFmtId="165" fontId="3" fillId="2" borderId="20" xfId="0" applyNumberFormat="1" applyFont="1" applyFill="1" applyBorder="1"/>
    <xf numFmtId="0" fontId="3" fillId="2" borderId="10" xfId="0" applyFont="1" applyFill="1" applyBorder="1"/>
    <xf numFmtId="0" fontId="3" fillId="2" borderId="0" xfId="0" applyFont="1" applyFill="1" applyProtection="1">
      <protection locked="0"/>
    </xf>
    <xf numFmtId="4" fontId="3" fillId="2" borderId="0" xfId="0" applyNumberFormat="1" applyFont="1" applyFill="1" applyProtection="1">
      <protection locked="0"/>
    </xf>
    <xf numFmtId="165" fontId="3" fillId="2" borderId="0" xfId="0" applyNumberFormat="1" applyFont="1" applyFill="1"/>
    <xf numFmtId="0" fontId="3" fillId="2" borderId="21" xfId="0" applyFont="1" applyFill="1" applyBorder="1"/>
    <xf numFmtId="10" fontId="3" fillId="2" borderId="0" xfId="1" applyNumberFormat="1" applyFont="1" applyFill="1" applyBorder="1" applyProtection="1">
      <protection locked="0"/>
    </xf>
    <xf numFmtId="0" fontId="3" fillId="2" borderId="0" xfId="0" applyFont="1" applyFill="1" applyAlignment="1">
      <alignment horizontal="center"/>
    </xf>
    <xf numFmtId="9" fontId="7" fillId="0" borderId="11" xfId="1" applyNumberFormat="1" applyFont="1" applyFill="1" applyBorder="1" applyAlignment="1" applyProtection="1">
      <protection locked="0"/>
    </xf>
    <xf numFmtId="3" fontId="7" fillId="2" borderId="11" xfId="1" applyNumberFormat="1" applyFont="1" applyFill="1" applyBorder="1" applyAlignment="1" applyProtection="1">
      <alignment vertical="center"/>
      <protection locked="0"/>
    </xf>
    <xf numFmtId="0" fontId="7" fillId="2" borderId="0" xfId="0" applyFont="1" applyFill="1"/>
    <xf numFmtId="3" fontId="7" fillId="3" borderId="11" xfId="1" applyNumberFormat="1" applyFont="1" applyFill="1" applyBorder="1" applyAlignment="1" applyProtection="1">
      <protection locked="0"/>
    </xf>
    <xf numFmtId="3" fontId="7" fillId="3" borderId="11" xfId="1" applyNumberFormat="1" applyFont="1" applyFill="1" applyBorder="1"/>
    <xf numFmtId="0" fontId="3" fillId="2" borderId="16" xfId="0" applyFont="1" applyFill="1" applyBorder="1" applyAlignment="1">
      <alignment horizontal="left"/>
    </xf>
    <xf numFmtId="164" fontId="3" fillId="2" borderId="0" xfId="1" applyFont="1" applyFill="1"/>
    <xf numFmtId="0" fontId="7" fillId="2" borderId="12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" fontId="3" fillId="2" borderId="0" xfId="0" applyNumberFormat="1" applyFont="1" applyFill="1"/>
    <xf numFmtId="0" fontId="9" fillId="2" borderId="11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9" fillId="2" borderId="15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right"/>
    </xf>
    <xf numFmtId="0" fontId="7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0" fontId="3" fillId="2" borderId="22" xfId="0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164" fontId="3" fillId="2" borderId="22" xfId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0" fontId="3" fillId="2" borderId="13" xfId="0" applyFont="1" applyFill="1" applyBorder="1" applyAlignment="1" applyProtection="1">
      <alignment horizontal="center"/>
      <protection locked="0"/>
    </xf>
    <xf numFmtId="0" fontId="7" fillId="2" borderId="21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center" wrapText="1"/>
    </xf>
    <xf numFmtId="0" fontId="7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D462-AFE7-43A1-8A08-F76460367764}">
  <sheetPr>
    <pageSetUpPr fitToPage="1"/>
  </sheetPr>
  <dimension ref="A1:M57"/>
  <sheetViews>
    <sheetView tabSelected="1" topLeftCell="A23" workbookViewId="0">
      <selection activeCell="K16" sqref="K16"/>
    </sheetView>
  </sheetViews>
  <sheetFormatPr defaultColWidth="11.42578125" defaultRowHeight="12.75"/>
  <cols>
    <col min="1" max="1" width="4" style="4" customWidth="1"/>
    <col min="2" max="2" width="35.42578125" style="4" customWidth="1"/>
    <col min="3" max="3" width="15.5703125" style="4" customWidth="1"/>
    <col min="4" max="4" width="15" style="4" customWidth="1"/>
    <col min="5" max="5" width="13.140625" style="4" customWidth="1"/>
    <col min="6" max="6" width="11.42578125" style="4" customWidth="1"/>
    <col min="7" max="7" width="56" style="4" customWidth="1"/>
    <col min="8" max="9" width="18.85546875" style="4" customWidth="1"/>
    <col min="10" max="11" width="13.28515625" style="4" customWidth="1"/>
    <col min="12" max="12" width="14" style="4" customWidth="1"/>
    <col min="13" max="13" width="14.140625" style="4" bestFit="1" customWidth="1"/>
    <col min="14" max="16384" width="11.42578125" style="4"/>
  </cols>
  <sheetData>
    <row r="1" spans="1:13" ht="18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3" ht="18">
      <c r="A2" s="83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13" ht="15">
      <c r="A3" s="86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8"/>
    </row>
    <row r="4" spans="1:13" ht="15" customHeight="1">
      <c r="A4" s="5"/>
      <c r="B4" s="89" t="s">
        <v>2</v>
      </c>
      <c r="C4" s="89"/>
      <c r="D4" s="89"/>
      <c r="E4" s="89"/>
      <c r="F4" s="89"/>
      <c r="G4" s="89"/>
      <c r="H4" s="89"/>
      <c r="I4" s="89"/>
      <c r="J4" s="89"/>
      <c r="K4" s="90"/>
    </row>
    <row r="5" spans="1:13">
      <c r="A5" s="6"/>
      <c r="B5" s="7"/>
      <c r="C5" s="7"/>
      <c r="D5" s="7"/>
      <c r="E5" s="7"/>
      <c r="F5" s="7"/>
      <c r="G5" s="7"/>
      <c r="H5" s="7"/>
      <c r="I5" s="7"/>
      <c r="J5" s="7"/>
      <c r="K5" s="8"/>
    </row>
    <row r="6" spans="1:13">
      <c r="A6" s="6"/>
      <c r="B6" s="7"/>
      <c r="C6" s="7"/>
      <c r="D6" s="7"/>
      <c r="E6" s="7"/>
      <c r="F6" s="7"/>
      <c r="G6" s="7"/>
      <c r="H6" s="7"/>
      <c r="I6" s="7"/>
      <c r="J6" s="7"/>
      <c r="K6" s="8"/>
    </row>
    <row r="7" spans="1:13" ht="13.5" thickBot="1">
      <c r="A7" s="9"/>
      <c r="B7" s="10"/>
      <c r="C7" s="10"/>
      <c r="D7" s="10"/>
      <c r="E7" s="10"/>
      <c r="F7" s="10"/>
      <c r="G7" s="10"/>
      <c r="H7" s="10"/>
      <c r="I7" s="10"/>
      <c r="J7" s="10"/>
      <c r="K7" s="11"/>
    </row>
    <row r="9" spans="1:13" ht="15">
      <c r="A9" s="12"/>
      <c r="B9" s="13"/>
      <c r="C9" s="14"/>
      <c r="D9" s="14"/>
      <c r="E9" s="78" t="s">
        <v>3</v>
      </c>
      <c r="F9" s="78" t="s">
        <v>4</v>
      </c>
      <c r="G9" s="14"/>
      <c r="H9" s="14"/>
      <c r="I9" s="14"/>
      <c r="J9" s="78" t="s">
        <v>3</v>
      </c>
      <c r="K9" s="78" t="s">
        <v>4</v>
      </c>
    </row>
    <row r="10" spans="1:13" ht="15">
      <c r="A10" s="91" t="s">
        <v>5</v>
      </c>
      <c r="B10" s="92"/>
      <c r="C10" s="75" t="s">
        <v>6</v>
      </c>
      <c r="D10" s="75" t="s">
        <v>6</v>
      </c>
      <c r="E10" s="79"/>
      <c r="F10" s="79"/>
      <c r="G10" s="15" t="s">
        <v>5</v>
      </c>
      <c r="H10" s="75" t="s">
        <v>6</v>
      </c>
      <c r="I10" s="75" t="s">
        <v>6</v>
      </c>
      <c r="J10" s="79"/>
      <c r="K10" s="79"/>
    </row>
    <row r="11" spans="1:13" ht="15">
      <c r="A11" s="16"/>
      <c r="B11" s="17"/>
      <c r="C11" s="76">
        <v>2024</v>
      </c>
      <c r="D11" s="76">
        <v>2023</v>
      </c>
      <c r="E11" s="80"/>
      <c r="F11" s="80"/>
      <c r="G11" s="18"/>
      <c r="H11" s="76">
        <v>2024</v>
      </c>
      <c r="I11" s="76">
        <v>2023</v>
      </c>
      <c r="J11" s="80"/>
      <c r="K11" s="80"/>
    </row>
    <row r="12" spans="1:13">
      <c r="A12" s="109" t="s">
        <v>7</v>
      </c>
      <c r="B12" s="109"/>
      <c r="C12" s="19"/>
      <c r="D12" s="20"/>
      <c r="E12" s="20"/>
      <c r="F12" s="20"/>
      <c r="G12" s="19" t="s">
        <v>8</v>
      </c>
      <c r="H12" s="19"/>
      <c r="I12" s="20"/>
      <c r="J12" s="20"/>
      <c r="K12" s="21"/>
    </row>
    <row r="13" spans="1:13">
      <c r="A13" s="22" t="s">
        <v>9</v>
      </c>
      <c r="B13" s="20"/>
      <c r="C13" s="20"/>
      <c r="D13" s="20"/>
      <c r="E13" s="20"/>
      <c r="F13" s="21"/>
      <c r="G13" s="23" t="s">
        <v>9</v>
      </c>
      <c r="H13" s="24"/>
      <c r="I13" s="20"/>
      <c r="J13" s="20"/>
      <c r="K13" s="21"/>
    </row>
    <row r="14" spans="1:13">
      <c r="A14" s="73" t="s">
        <v>10</v>
      </c>
      <c r="B14" s="73"/>
      <c r="C14" s="28">
        <f>47899848+875</f>
        <v>47900723</v>
      </c>
      <c r="D14" s="28">
        <v>33086576</v>
      </c>
      <c r="E14" s="26">
        <f>+C14-D14</f>
        <v>14814147</v>
      </c>
      <c r="F14" s="27">
        <f>E14/D14</f>
        <v>0.44773889567781205</v>
      </c>
      <c r="G14" s="23" t="s">
        <v>11</v>
      </c>
      <c r="H14" s="24"/>
      <c r="I14" s="20"/>
      <c r="J14" s="20"/>
      <c r="K14" s="21"/>
    </row>
    <row r="15" spans="1:13">
      <c r="A15" s="73" t="s">
        <v>12</v>
      </c>
      <c r="B15" s="73"/>
      <c r="C15" s="25">
        <v>1879943</v>
      </c>
      <c r="D15" s="25">
        <v>6450973</v>
      </c>
      <c r="E15" s="26">
        <f>+C15-D15</f>
        <v>-4571030</v>
      </c>
      <c r="F15" s="27">
        <f>E15/D15</f>
        <v>-0.70857993050040669</v>
      </c>
      <c r="G15" s="20" t="s">
        <v>13</v>
      </c>
      <c r="H15" s="28">
        <v>0</v>
      </c>
      <c r="I15" s="28">
        <v>574948</v>
      </c>
      <c r="J15" s="29">
        <f t="shared" ref="J15:J21" si="0">+H15-I15</f>
        <v>-574948</v>
      </c>
      <c r="K15" s="27">
        <v>0</v>
      </c>
      <c r="L15" s="77"/>
      <c r="M15" s="74"/>
    </row>
    <row r="16" spans="1:13">
      <c r="A16" s="73" t="s">
        <v>14</v>
      </c>
      <c r="B16" s="73"/>
      <c r="C16" s="28">
        <v>0</v>
      </c>
      <c r="D16" s="28">
        <v>0</v>
      </c>
      <c r="E16" s="26">
        <v>0</v>
      </c>
      <c r="F16" s="27">
        <v>0</v>
      </c>
      <c r="G16" s="20" t="s">
        <v>15</v>
      </c>
      <c r="H16" s="28">
        <v>0</v>
      </c>
      <c r="I16" s="28">
        <v>167941</v>
      </c>
      <c r="J16" s="29">
        <f t="shared" si="0"/>
        <v>-167941</v>
      </c>
      <c r="K16" s="27">
        <v>1</v>
      </c>
      <c r="L16" s="77"/>
      <c r="M16" s="74"/>
    </row>
    <row r="17" spans="1:12">
      <c r="A17" s="73" t="s">
        <v>16</v>
      </c>
      <c r="B17" s="73"/>
      <c r="C17" s="25">
        <v>0</v>
      </c>
      <c r="D17" s="25">
        <v>0</v>
      </c>
      <c r="E17" s="26">
        <v>0</v>
      </c>
      <c r="F17" s="27">
        <v>0</v>
      </c>
      <c r="G17" s="20" t="s">
        <v>17</v>
      </c>
      <c r="H17" s="30">
        <v>22124189</v>
      </c>
      <c r="I17" s="30">
        <v>25766948</v>
      </c>
      <c r="J17" s="29">
        <f t="shared" si="0"/>
        <v>-3642759</v>
      </c>
      <c r="K17" s="27">
        <f>+J17/I17</f>
        <v>-0.14137332058107929</v>
      </c>
      <c r="L17" s="77"/>
    </row>
    <row r="18" spans="1:12">
      <c r="A18" s="73" t="s">
        <v>18</v>
      </c>
      <c r="B18" s="73"/>
      <c r="C18" s="25">
        <v>1578142</v>
      </c>
      <c r="D18" s="25">
        <v>4668173</v>
      </c>
      <c r="E18" s="26">
        <f>+C18-D18</f>
        <v>-3090031</v>
      </c>
      <c r="F18" s="27">
        <f>E18/D18</f>
        <v>-0.661935836568182</v>
      </c>
      <c r="G18" s="20" t="s">
        <v>19</v>
      </c>
      <c r="H18" s="30">
        <v>20362720</v>
      </c>
      <c r="I18" s="30">
        <v>6824167</v>
      </c>
      <c r="J18" s="29">
        <f t="shared" si="0"/>
        <v>13538553</v>
      </c>
      <c r="K18" s="27">
        <f>+J18/I18</f>
        <v>1.9839129083447107</v>
      </c>
      <c r="L18" s="77"/>
    </row>
    <row r="19" spans="1:12">
      <c r="A19" s="73" t="s">
        <v>20</v>
      </c>
      <c r="B19" s="73"/>
      <c r="C19" s="25">
        <v>0</v>
      </c>
      <c r="D19" s="25">
        <v>0</v>
      </c>
      <c r="E19" s="26">
        <v>0</v>
      </c>
      <c r="F19" s="27">
        <v>0</v>
      </c>
      <c r="G19" s="20" t="s">
        <v>21</v>
      </c>
      <c r="H19" s="30">
        <v>2006832</v>
      </c>
      <c r="I19" s="30">
        <v>6563821</v>
      </c>
      <c r="J19" s="29">
        <f t="shared" si="0"/>
        <v>-4556989</v>
      </c>
      <c r="K19" s="27">
        <f>+J19/I19</f>
        <v>-0.69425857286479931</v>
      </c>
      <c r="L19" s="77"/>
    </row>
    <row r="20" spans="1:12">
      <c r="A20" s="73" t="s">
        <v>22</v>
      </c>
      <c r="B20" s="73"/>
      <c r="C20" s="25">
        <v>304608</v>
      </c>
      <c r="D20" s="25">
        <v>359691</v>
      </c>
      <c r="E20" s="26">
        <f>+C20-D20</f>
        <v>-55083</v>
      </c>
      <c r="F20" s="27">
        <f>E20/D20</f>
        <v>-0.15313977830971584</v>
      </c>
      <c r="G20" s="20" t="s">
        <v>23</v>
      </c>
      <c r="H20" s="30">
        <v>0</v>
      </c>
      <c r="I20" s="30">
        <v>0</v>
      </c>
      <c r="J20" s="29">
        <f t="shared" si="0"/>
        <v>0</v>
      </c>
      <c r="K20" s="27">
        <v>0</v>
      </c>
      <c r="L20" s="77"/>
    </row>
    <row r="21" spans="1:12">
      <c r="A21" s="93" t="s">
        <v>24</v>
      </c>
      <c r="B21" s="93"/>
      <c r="C21" s="25">
        <v>-298212</v>
      </c>
      <c r="D21" s="25">
        <v>0</v>
      </c>
      <c r="E21" s="25">
        <v>0</v>
      </c>
      <c r="F21" s="27">
        <v>0</v>
      </c>
      <c r="G21" s="20" t="s">
        <v>25</v>
      </c>
      <c r="H21" s="30">
        <v>0</v>
      </c>
      <c r="I21" s="30">
        <v>0</v>
      </c>
      <c r="J21" s="29">
        <f t="shared" si="0"/>
        <v>0</v>
      </c>
      <c r="K21" s="27">
        <v>0</v>
      </c>
      <c r="L21" s="77"/>
    </row>
    <row r="22" spans="1:12">
      <c r="A22" s="93" t="s">
        <v>26</v>
      </c>
      <c r="B22" s="93"/>
      <c r="C22" s="25">
        <v>0</v>
      </c>
      <c r="D22" s="25">
        <v>0</v>
      </c>
      <c r="E22" s="25">
        <v>0</v>
      </c>
      <c r="F22" s="27">
        <v>0</v>
      </c>
      <c r="G22" s="20"/>
      <c r="H22" s="30"/>
      <c r="I22" s="31"/>
      <c r="J22" s="29"/>
      <c r="K22" s="27"/>
    </row>
    <row r="23" spans="1:12" s="70" customFormat="1">
      <c r="A23" s="36"/>
      <c r="B23" s="33" t="s">
        <v>27</v>
      </c>
      <c r="C23" s="34">
        <f>SUM(C14:C22)</f>
        <v>51365204</v>
      </c>
      <c r="D23" s="34">
        <f>SUM(D14:D22)</f>
        <v>44565413</v>
      </c>
      <c r="E23" s="44">
        <f t="shared" ref="E23" si="1">+C23-D23</f>
        <v>6799791</v>
      </c>
      <c r="F23" s="68">
        <f>+E23/D23</f>
        <v>0.15258000638297686</v>
      </c>
      <c r="G23" s="24" t="s">
        <v>28</v>
      </c>
      <c r="H23" s="35">
        <f>SUM(H14:H22)</f>
        <v>44493741</v>
      </c>
      <c r="I23" s="35">
        <f>SUM(I14:I22)</f>
        <v>39897825</v>
      </c>
      <c r="J23" s="69">
        <f>+H23-I23</f>
        <v>4595916</v>
      </c>
      <c r="K23" s="68">
        <f>+J23/I23</f>
        <v>0.11519214393265799</v>
      </c>
    </row>
    <row r="24" spans="1:12">
      <c r="A24" s="36"/>
      <c r="B24" s="37"/>
      <c r="C24" s="25"/>
      <c r="D24" s="38"/>
      <c r="E24" s="38"/>
      <c r="F24" s="39"/>
      <c r="G24" s="22"/>
      <c r="H24" s="30"/>
      <c r="I24" s="31"/>
      <c r="J24" s="29"/>
      <c r="K24" s="27"/>
    </row>
    <row r="25" spans="1:12">
      <c r="A25" s="40" t="s">
        <v>29</v>
      </c>
      <c r="B25" s="41"/>
      <c r="C25" s="25"/>
      <c r="D25" s="38"/>
      <c r="E25" s="38"/>
      <c r="F25" s="39"/>
      <c r="G25" s="23" t="s">
        <v>29</v>
      </c>
      <c r="H25" s="42"/>
      <c r="I25" s="31"/>
      <c r="J25" s="29"/>
      <c r="K25" s="27"/>
    </row>
    <row r="26" spans="1:12">
      <c r="A26" s="81" t="s">
        <v>30</v>
      </c>
      <c r="B26" s="82"/>
      <c r="C26" s="43">
        <f>+C27+C28+C29</f>
        <v>439786351</v>
      </c>
      <c r="D26" s="43">
        <f>+D27+D28+D29</f>
        <v>439786351</v>
      </c>
      <c r="E26" s="44">
        <f>+C26-D26</f>
        <v>0</v>
      </c>
      <c r="F26" s="68">
        <f t="shared" ref="F26:F36" si="2">+E26/D26</f>
        <v>0</v>
      </c>
      <c r="G26" s="23"/>
      <c r="H26" s="42"/>
      <c r="I26" s="31"/>
      <c r="J26" s="29"/>
      <c r="K26" s="27"/>
    </row>
    <row r="27" spans="1:12">
      <c r="A27" s="45" t="s">
        <v>31</v>
      </c>
      <c r="B27" s="20"/>
      <c r="C27" s="25">
        <v>214776573</v>
      </c>
      <c r="D27" s="25">
        <v>214776573</v>
      </c>
      <c r="E27" s="26">
        <f>+C27-D27</f>
        <v>0</v>
      </c>
      <c r="F27" s="27">
        <f t="shared" si="2"/>
        <v>0</v>
      </c>
      <c r="G27" s="24" t="s">
        <v>32</v>
      </c>
      <c r="H27" s="42"/>
      <c r="I27" s="31"/>
      <c r="J27" s="29"/>
      <c r="K27" s="27"/>
      <c r="L27" s="46"/>
    </row>
    <row r="28" spans="1:12">
      <c r="A28" s="20" t="s">
        <v>33</v>
      </c>
      <c r="B28" s="20"/>
      <c r="C28" s="25">
        <v>225009778</v>
      </c>
      <c r="D28" s="25">
        <v>225009778</v>
      </c>
      <c r="E28" s="26">
        <f>+C28-D28</f>
        <v>0</v>
      </c>
      <c r="F28" s="27">
        <f t="shared" si="2"/>
        <v>0</v>
      </c>
      <c r="G28" s="20" t="s">
        <v>34</v>
      </c>
      <c r="H28" s="30">
        <v>4334693</v>
      </c>
      <c r="I28" s="30">
        <v>4522001</v>
      </c>
      <c r="J28" s="29">
        <f>+H28-I28</f>
        <v>-187308</v>
      </c>
      <c r="K28" s="27">
        <f>+J28/I28</f>
        <v>-4.1421485753762546E-2</v>
      </c>
      <c r="L28" s="46"/>
    </row>
    <row r="29" spans="1:12">
      <c r="A29" s="20" t="s">
        <v>35</v>
      </c>
      <c r="B29" s="20"/>
      <c r="C29" s="25"/>
      <c r="D29" s="25"/>
      <c r="E29" s="26"/>
      <c r="F29" s="27"/>
      <c r="G29" s="20"/>
      <c r="H29" s="30"/>
      <c r="I29" s="28"/>
      <c r="J29" s="29"/>
      <c r="K29" s="27"/>
    </row>
    <row r="30" spans="1:12">
      <c r="A30" s="81" t="s">
        <v>36</v>
      </c>
      <c r="B30" s="82"/>
      <c r="C30" s="43">
        <f>+SUM(C31:C36)</f>
        <v>288076738</v>
      </c>
      <c r="D30" s="43">
        <f>+SUM(D31:D36)</f>
        <v>317351954</v>
      </c>
      <c r="E30" s="44">
        <f t="shared" ref="E30:E39" si="3">+C30-D30</f>
        <v>-29275216</v>
      </c>
      <c r="F30" s="68">
        <f t="shared" si="2"/>
        <v>-9.2248418927333903E-2</v>
      </c>
      <c r="G30" s="20"/>
      <c r="H30" s="30"/>
      <c r="I30" s="28"/>
      <c r="J30" s="29"/>
      <c r="K30" s="27"/>
    </row>
    <row r="31" spans="1:12">
      <c r="A31" s="20" t="s">
        <v>37</v>
      </c>
      <c r="B31" s="20"/>
      <c r="C31" s="25">
        <v>82964735</v>
      </c>
      <c r="D31" s="25">
        <v>96158073</v>
      </c>
      <c r="E31" s="26">
        <f t="shared" si="3"/>
        <v>-13193338</v>
      </c>
      <c r="F31" s="27">
        <f>E31/D31</f>
        <v>-0.13720468379186426</v>
      </c>
      <c r="G31" s="24" t="s">
        <v>38</v>
      </c>
      <c r="H31" s="35">
        <f>SUM(H28:H29)</f>
        <v>4334693</v>
      </c>
      <c r="I31" s="35">
        <f>SUM(I28:I29)</f>
        <v>4522001</v>
      </c>
      <c r="J31" s="29"/>
      <c r="K31" s="27"/>
      <c r="L31" s="46"/>
    </row>
    <row r="32" spans="1:12">
      <c r="A32" s="20" t="s">
        <v>39</v>
      </c>
      <c r="B32" s="20"/>
      <c r="C32" s="25">
        <v>8792629</v>
      </c>
      <c r="D32" s="25">
        <v>10054432</v>
      </c>
      <c r="E32" s="26">
        <f t="shared" si="3"/>
        <v>-1261803</v>
      </c>
      <c r="F32" s="27">
        <f>+E32/D32</f>
        <v>-0.12549719367538614</v>
      </c>
      <c r="G32" s="20"/>
      <c r="H32" s="30"/>
      <c r="I32" s="31"/>
      <c r="J32" s="29"/>
      <c r="K32" s="27"/>
    </row>
    <row r="33" spans="1:12">
      <c r="A33" s="20" t="s">
        <v>40</v>
      </c>
      <c r="B33" s="20"/>
      <c r="C33" s="25">
        <v>129991746</v>
      </c>
      <c r="D33" s="25">
        <v>137625565</v>
      </c>
      <c r="E33" s="26">
        <f t="shared" si="3"/>
        <v>-7633819</v>
      </c>
      <c r="F33" s="27">
        <f>+E33/D33</f>
        <v>-5.5468030231156547E-2</v>
      </c>
      <c r="G33" s="19" t="s">
        <v>41</v>
      </c>
      <c r="H33" s="47">
        <f>+H23+H31</f>
        <v>48828434</v>
      </c>
      <c r="I33" s="47">
        <f>+I23+I31</f>
        <v>44419826</v>
      </c>
      <c r="J33" s="69">
        <f>+H33-I33</f>
        <v>4408608</v>
      </c>
      <c r="K33" s="68">
        <f>+J33/I33</f>
        <v>9.9248655318910972E-2</v>
      </c>
      <c r="L33" s="46"/>
    </row>
    <row r="34" spans="1:12">
      <c r="A34" s="20" t="s">
        <v>42</v>
      </c>
      <c r="B34" s="20"/>
      <c r="C34" s="25">
        <v>24904688</v>
      </c>
      <c r="D34" s="25">
        <v>31360617</v>
      </c>
      <c r="E34" s="26">
        <f t="shared" si="3"/>
        <v>-6455929</v>
      </c>
      <c r="F34" s="27">
        <f>+E34/D34</f>
        <v>-0.20586103264486155</v>
      </c>
      <c r="G34" s="20"/>
      <c r="H34" s="30"/>
      <c r="I34" s="31"/>
      <c r="J34" s="29"/>
      <c r="K34" s="27"/>
    </row>
    <row r="35" spans="1:12">
      <c r="A35" s="20" t="s">
        <v>43</v>
      </c>
      <c r="B35" s="20"/>
      <c r="C35" s="25">
        <v>14210450</v>
      </c>
      <c r="D35" s="25">
        <v>15535211</v>
      </c>
      <c r="E35" s="26">
        <f t="shared" si="3"/>
        <v>-1324761</v>
      </c>
      <c r="F35" s="27">
        <f t="shared" si="2"/>
        <v>-8.5274734923136863E-2</v>
      </c>
      <c r="G35" s="22" t="s">
        <v>44</v>
      </c>
      <c r="H35" s="47"/>
      <c r="I35" s="35"/>
      <c r="J35" s="29"/>
      <c r="K35" s="27"/>
      <c r="L35" s="46"/>
    </row>
    <row r="36" spans="1:12">
      <c r="A36" s="20" t="s">
        <v>45</v>
      </c>
      <c r="B36" s="20"/>
      <c r="C36" s="25">
        <v>27212490</v>
      </c>
      <c r="D36" s="25">
        <v>26618056</v>
      </c>
      <c r="E36" s="26">
        <f t="shared" si="3"/>
        <v>594434</v>
      </c>
      <c r="F36" s="27">
        <f t="shared" si="2"/>
        <v>2.2331983973585448E-2</v>
      </c>
      <c r="G36" s="20" t="s">
        <v>44</v>
      </c>
      <c r="H36" s="30">
        <v>189813791</v>
      </c>
      <c r="I36" s="30">
        <v>189219357</v>
      </c>
      <c r="J36" s="29">
        <f>+H36-I36</f>
        <v>594434</v>
      </c>
      <c r="K36" s="27">
        <f>J36/H36</f>
        <v>3.1316691841426843E-3</v>
      </c>
      <c r="L36" s="77"/>
    </row>
    <row r="37" spans="1:12">
      <c r="A37" s="81" t="s">
        <v>46</v>
      </c>
      <c r="B37" s="82"/>
      <c r="C37" s="43">
        <f>+C38+C39</f>
        <v>-336745272</v>
      </c>
      <c r="D37" s="43">
        <f>+D38+D39</f>
        <v>-355494496</v>
      </c>
      <c r="E37" s="44">
        <f t="shared" si="3"/>
        <v>18749224</v>
      </c>
      <c r="F37" s="68">
        <f>+E37/D37</f>
        <v>-5.2741249754820398E-2</v>
      </c>
      <c r="G37" s="20" t="s">
        <v>47</v>
      </c>
      <c r="H37" s="30">
        <v>0</v>
      </c>
      <c r="I37" s="30">
        <v>0</v>
      </c>
      <c r="J37" s="29">
        <v>0</v>
      </c>
      <c r="K37" s="27">
        <v>0</v>
      </c>
      <c r="L37" s="77"/>
    </row>
    <row r="38" spans="1:12">
      <c r="A38" s="20" t="s">
        <v>48</v>
      </c>
      <c r="B38" s="20"/>
      <c r="C38" s="25">
        <v>-74212835</v>
      </c>
      <c r="D38" s="25">
        <v>-70817022</v>
      </c>
      <c r="E38" s="26">
        <f t="shared" si="3"/>
        <v>-3395813</v>
      </c>
      <c r="F38" s="27">
        <f>+E38/D38</f>
        <v>4.7951931669761541E-2</v>
      </c>
      <c r="G38" s="20" t="s">
        <v>49</v>
      </c>
      <c r="H38" s="30">
        <v>274067348</v>
      </c>
      <c r="I38" s="30">
        <v>273387582</v>
      </c>
      <c r="J38" s="29">
        <f>+H38-I38</f>
        <v>679766</v>
      </c>
      <c r="K38" s="27">
        <f>+J38/I38</f>
        <v>2.4864552918866666E-3</v>
      </c>
      <c r="L38" s="77"/>
    </row>
    <row r="39" spans="1:12">
      <c r="A39" s="20" t="s">
        <v>50</v>
      </c>
      <c r="B39" s="20"/>
      <c r="C39" s="25">
        <v>-262532437</v>
      </c>
      <c r="D39" s="25">
        <v>-284677474</v>
      </c>
      <c r="E39" s="26">
        <f t="shared" si="3"/>
        <v>22145037</v>
      </c>
      <c r="F39" s="27">
        <f>+E39/D39</f>
        <v>-7.7789916739249981E-2</v>
      </c>
      <c r="G39" s="20" t="s">
        <v>51</v>
      </c>
      <c r="H39" s="30">
        <v>-341863891</v>
      </c>
      <c r="I39" s="30">
        <v>-330329872</v>
      </c>
      <c r="J39" s="29">
        <f>+H39-I39</f>
        <v>-11534019</v>
      </c>
      <c r="K39" s="27">
        <f>+J39/I39</f>
        <v>3.4916669601107099E-2</v>
      </c>
      <c r="L39" s="77"/>
    </row>
    <row r="40" spans="1:12">
      <c r="A40" s="107"/>
      <c r="B40" s="108"/>
      <c r="C40" s="25"/>
      <c r="D40" s="38"/>
      <c r="E40" s="38"/>
      <c r="F40" s="39"/>
      <c r="G40" s="20" t="s">
        <v>52</v>
      </c>
      <c r="H40" s="28">
        <v>-8311787</v>
      </c>
      <c r="I40" s="28">
        <v>-10208195</v>
      </c>
      <c r="J40" s="29">
        <f>+H40-I40</f>
        <v>1896408</v>
      </c>
      <c r="K40" s="27">
        <f>+J40/I40</f>
        <v>-0.18577309700686556</v>
      </c>
      <c r="L40" s="77"/>
    </row>
    <row r="41" spans="1:12">
      <c r="A41" s="81" t="s">
        <v>53</v>
      </c>
      <c r="B41" s="82"/>
      <c r="C41" s="43">
        <f>+C42</f>
        <v>2553176</v>
      </c>
      <c r="D41" s="43">
        <f>+D42</f>
        <v>2781778</v>
      </c>
      <c r="E41" s="43">
        <f>+E42</f>
        <v>-228602</v>
      </c>
      <c r="F41" s="68">
        <f>+E41/C41</f>
        <v>-8.9536326520380891E-2</v>
      </c>
      <c r="G41" s="20" t="s">
        <v>54</v>
      </c>
      <c r="H41" s="28">
        <v>282502302</v>
      </c>
      <c r="I41" s="28">
        <v>282502302</v>
      </c>
      <c r="J41" s="29">
        <f>+H41-I41</f>
        <v>0</v>
      </c>
      <c r="K41" s="27">
        <f>+J41/H41</f>
        <v>0</v>
      </c>
    </row>
    <row r="42" spans="1:12">
      <c r="A42" s="20" t="s">
        <v>55</v>
      </c>
      <c r="B42" s="20"/>
      <c r="C42" s="25">
        <v>2553176</v>
      </c>
      <c r="D42" s="25">
        <v>2781778</v>
      </c>
      <c r="E42" s="26">
        <f>+C42-D42</f>
        <v>-228602</v>
      </c>
      <c r="F42" s="27">
        <f>+E42/C42</f>
        <v>-8.9536326520380891E-2</v>
      </c>
      <c r="G42" s="20"/>
      <c r="H42" s="28"/>
      <c r="I42" s="28"/>
      <c r="J42" s="29"/>
      <c r="K42" s="27"/>
    </row>
    <row r="43" spans="1:12">
      <c r="A43" s="105"/>
      <c r="B43" s="106"/>
      <c r="C43" s="25"/>
      <c r="D43" s="38"/>
      <c r="E43" s="38"/>
      <c r="F43" s="39"/>
      <c r="G43" s="20"/>
      <c r="H43" s="28"/>
      <c r="I43" s="28"/>
      <c r="J43" s="29"/>
      <c r="K43" s="27"/>
    </row>
    <row r="44" spans="1:12">
      <c r="A44" s="107"/>
      <c r="B44" s="108"/>
      <c r="C44" s="25"/>
      <c r="D44" s="38"/>
      <c r="E44" s="38"/>
      <c r="F44" s="49"/>
      <c r="G44" s="20"/>
      <c r="H44" s="31"/>
      <c r="I44" s="31"/>
      <c r="J44" s="29"/>
      <c r="K44" s="27"/>
    </row>
    <row r="45" spans="1:12">
      <c r="A45" s="50"/>
      <c r="B45" s="51" t="s">
        <v>56</v>
      </c>
      <c r="C45" s="34">
        <f>SUM(C26:C44)-C30-C37-C26-C42</f>
        <v>393670993</v>
      </c>
      <c r="D45" s="34">
        <f>SUM(D26:D44)-D30-D37-D26-D42</f>
        <v>404425587</v>
      </c>
      <c r="E45" s="34">
        <f>SUM(E26:E44)-E30-E37-E26-E42</f>
        <v>-10754594</v>
      </c>
      <c r="F45" s="68">
        <f>+E45/C45</f>
        <v>-2.7318736181306608E-2</v>
      </c>
      <c r="G45" s="24" t="s">
        <v>57</v>
      </c>
      <c r="H45" s="35">
        <f>SUM(H35:H41)</f>
        <v>396207763</v>
      </c>
      <c r="I45" s="35">
        <f>SUM(I35:I41)</f>
        <v>404571174</v>
      </c>
      <c r="J45" s="69">
        <f>+H45-I45</f>
        <v>-8363411</v>
      </c>
      <c r="K45" s="68">
        <f>+J45/H45</f>
        <v>-2.1108650008960072E-2</v>
      </c>
    </row>
    <row r="46" spans="1:12">
      <c r="A46" s="52"/>
      <c r="B46" s="53"/>
      <c r="C46" s="54"/>
      <c r="D46" s="34"/>
      <c r="E46" s="34"/>
      <c r="F46" s="55"/>
      <c r="G46" s="20"/>
      <c r="H46" s="31"/>
      <c r="I46" s="31"/>
      <c r="J46" s="29"/>
      <c r="K46" s="27"/>
    </row>
    <row r="47" spans="1:12">
      <c r="A47" s="105"/>
      <c r="B47" s="106"/>
      <c r="C47" s="25"/>
      <c r="D47" s="38"/>
      <c r="E47" s="38"/>
      <c r="F47" s="49"/>
      <c r="G47" s="20"/>
      <c r="H47" s="30"/>
      <c r="I47" s="30"/>
      <c r="J47" s="29"/>
      <c r="K47" s="27"/>
    </row>
    <row r="48" spans="1:12">
      <c r="A48" s="32"/>
      <c r="B48" s="53"/>
      <c r="C48" s="34"/>
      <c r="D48" s="34"/>
      <c r="E48" s="34"/>
      <c r="F48" s="55"/>
      <c r="G48" s="20"/>
      <c r="H48" s="30"/>
      <c r="I48" s="30"/>
      <c r="J48" s="29"/>
      <c r="K48" s="27"/>
    </row>
    <row r="49" spans="1:13">
      <c r="A49" s="52"/>
      <c r="B49" s="37"/>
      <c r="C49" s="25"/>
      <c r="D49" s="38"/>
      <c r="E49" s="38"/>
      <c r="F49" s="49"/>
      <c r="G49" s="20"/>
      <c r="H49" s="30"/>
      <c r="I49" s="30"/>
      <c r="J49" s="29"/>
      <c r="K49" s="27"/>
    </row>
    <row r="50" spans="1:13" ht="12.95" customHeight="1">
      <c r="A50" s="100" t="s">
        <v>58</v>
      </c>
      <c r="B50" s="101"/>
      <c r="C50" s="71">
        <f>+C23+C45</f>
        <v>445036197</v>
      </c>
      <c r="D50" s="71">
        <f>+D23+D45</f>
        <v>448991000</v>
      </c>
      <c r="E50" s="44">
        <f>+C50-D50</f>
        <v>-3954803</v>
      </c>
      <c r="F50" s="68">
        <f>+E50/C50</f>
        <v>-8.8864749129608442E-3</v>
      </c>
      <c r="G50" s="56" t="s">
        <v>59</v>
      </c>
      <c r="H50" s="72">
        <f>+H33+H45</f>
        <v>445036197</v>
      </c>
      <c r="I50" s="72">
        <f>+I33+I45</f>
        <v>448991000</v>
      </c>
      <c r="J50" s="69">
        <f>+H50-I50</f>
        <v>-3954803</v>
      </c>
      <c r="K50" s="68">
        <f>+J50/H50</f>
        <v>-8.8864749129608442E-3</v>
      </c>
      <c r="L50" s="46">
        <f>+H50-C50</f>
        <v>0</v>
      </c>
      <c r="M50" s="46">
        <f>+I50-D50</f>
        <v>0</v>
      </c>
    </row>
    <row r="51" spans="1:13">
      <c r="A51" s="57"/>
      <c r="B51" s="58"/>
      <c r="C51" s="59"/>
      <c r="D51" s="59"/>
      <c r="E51" s="59"/>
      <c r="F51" s="59"/>
      <c r="G51" s="58"/>
      <c r="H51" s="60"/>
      <c r="I51" s="60"/>
      <c r="J51" s="60"/>
      <c r="K51" s="61"/>
    </row>
    <row r="52" spans="1:13">
      <c r="A52" s="50"/>
      <c r="C52" s="62"/>
      <c r="D52" s="62"/>
      <c r="E52" s="62"/>
      <c r="F52" s="63"/>
      <c r="H52" s="64"/>
      <c r="I52" s="64"/>
      <c r="J52" s="64"/>
      <c r="K52" s="65"/>
    </row>
    <row r="53" spans="1:13">
      <c r="A53" s="50"/>
      <c r="C53" s="62"/>
      <c r="D53" s="62"/>
      <c r="E53" s="62"/>
      <c r="F53" s="66"/>
      <c r="H53" s="64"/>
      <c r="I53" s="64"/>
      <c r="J53" s="64"/>
      <c r="K53" s="65"/>
    </row>
    <row r="54" spans="1:13" s="67" customFormat="1">
      <c r="A54" s="104" t="s">
        <v>60</v>
      </c>
      <c r="B54" s="97"/>
      <c r="C54" s="97"/>
      <c r="D54" s="97" t="s">
        <v>61</v>
      </c>
      <c r="E54" s="97"/>
      <c r="F54" s="97"/>
      <c r="G54" s="97"/>
      <c r="H54" s="97" t="s">
        <v>62</v>
      </c>
      <c r="I54" s="97"/>
      <c r="J54" s="97"/>
      <c r="K54" s="103"/>
    </row>
    <row r="55" spans="1:13" s="67" customFormat="1">
      <c r="A55" s="102" t="s">
        <v>63</v>
      </c>
      <c r="B55" s="89"/>
      <c r="C55" s="89"/>
      <c r="D55" s="89" t="s">
        <v>64</v>
      </c>
      <c r="E55" s="89"/>
      <c r="F55" s="89"/>
      <c r="G55" s="89"/>
      <c r="H55" s="89" t="s">
        <v>65</v>
      </c>
      <c r="I55" s="89"/>
      <c r="J55" s="89"/>
      <c r="K55" s="99"/>
    </row>
    <row r="56" spans="1:13" s="67" customFormat="1">
      <c r="A56" s="98" t="s">
        <v>66</v>
      </c>
      <c r="B56" s="94"/>
      <c r="C56" s="94"/>
      <c r="D56" s="96" t="s">
        <v>67</v>
      </c>
      <c r="E56" s="96"/>
      <c r="F56" s="96"/>
      <c r="G56" s="96"/>
      <c r="H56" s="94" t="s">
        <v>68</v>
      </c>
      <c r="I56" s="94"/>
      <c r="J56" s="94"/>
      <c r="K56" s="95"/>
    </row>
    <row r="57" spans="1:13">
      <c r="F57" s="48"/>
    </row>
  </sheetData>
  <mergeCells count="29">
    <mergeCell ref="A40:B40"/>
    <mergeCell ref="A12:B12"/>
    <mergeCell ref="A22:B22"/>
    <mergeCell ref="A30:B30"/>
    <mergeCell ref="A37:B37"/>
    <mergeCell ref="A41:B41"/>
    <mergeCell ref="H55:K55"/>
    <mergeCell ref="A50:B50"/>
    <mergeCell ref="A55:C55"/>
    <mergeCell ref="H54:K54"/>
    <mergeCell ref="A54:C54"/>
    <mergeCell ref="A47:B47"/>
    <mergeCell ref="A44:B44"/>
    <mergeCell ref="A43:B43"/>
    <mergeCell ref="H56:K56"/>
    <mergeCell ref="D56:G56"/>
    <mergeCell ref="D55:G55"/>
    <mergeCell ref="D54:G54"/>
    <mergeCell ref="A56:C56"/>
    <mergeCell ref="F9:F11"/>
    <mergeCell ref="A26:B26"/>
    <mergeCell ref="A2:K2"/>
    <mergeCell ref="A3:K3"/>
    <mergeCell ref="B4:K4"/>
    <mergeCell ref="A10:B10"/>
    <mergeCell ref="K9:K11"/>
    <mergeCell ref="J9:J11"/>
    <mergeCell ref="A21:B21"/>
    <mergeCell ref="E9:E11"/>
  </mergeCells>
  <phoneticPr fontId="0" type="noConversion"/>
  <printOptions verticalCentered="1"/>
  <pageMargins left="0.39370078740157483" right="0.39370078740157483" top="0" bottom="0" header="0" footer="0"/>
  <pageSetup scale="5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61BC454D65AC43B68839C4B24746EB" ma:contentTypeVersion="4" ma:contentTypeDescription="Crear nuevo documento." ma:contentTypeScope="" ma:versionID="37204b834d8480a2ec4998f0a4c5f6be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5965d15457bb330b44db6d8a59c89870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2E2203-783D-4AB9-91DE-ABA525E43C13}"/>
</file>

<file path=customXml/itemProps2.xml><?xml version="1.0" encoding="utf-8"?>
<ds:datastoreItem xmlns:ds="http://schemas.openxmlformats.org/officeDocument/2006/customXml" ds:itemID="{849E49CD-AAC0-42C4-9865-E404A6465333}"/>
</file>

<file path=customXml/itemProps3.xml><?xml version="1.0" encoding="utf-8"?>
<ds:datastoreItem xmlns:ds="http://schemas.openxmlformats.org/officeDocument/2006/customXml" ds:itemID="{0C37F423-BD1E-4267-95A9-AF5424D62D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Ecosur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*</dc:creator>
  <cp:keywords/>
  <dc:description/>
  <cp:lastModifiedBy>Britania Martínez Fuentes</cp:lastModifiedBy>
  <cp:revision/>
  <dcterms:created xsi:type="dcterms:W3CDTF">2001-08-13T20:48:00Z</dcterms:created>
  <dcterms:modified xsi:type="dcterms:W3CDTF">2025-05-30T06:33:36Z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</Properties>
</file>