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28" yWindow="132" windowWidth="11580" windowHeight="5976" activeTab="0"/>
  </bookViews>
  <sheets>
    <sheet name="30 de junio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<sst xmlns="http://schemas.openxmlformats.org/spreadsheetml/2006/main" count="75" uniqueCount="66">
  <si>
    <t>ALMACEN DE MATERIALES Y SUMINISTROS</t>
  </si>
  <si>
    <t>ANTICIPO A PROVEEDORES</t>
  </si>
  <si>
    <t>TERRENOS</t>
  </si>
  <si>
    <t>SUPERAVIT POR DONACION</t>
  </si>
  <si>
    <t>CONCEPTO</t>
  </si>
  <si>
    <t>ACTIVO</t>
  </si>
  <si>
    <t>PASIVO</t>
  </si>
  <si>
    <t>CIRCULANTE</t>
  </si>
  <si>
    <t xml:space="preserve">BANCOS </t>
  </si>
  <si>
    <t>CTAS. Y DOCTOS. POR PAGAR A LARGO PLAZO</t>
  </si>
  <si>
    <t>TOTAL PASIVO</t>
  </si>
  <si>
    <t xml:space="preserve">PATRIMONIO </t>
  </si>
  <si>
    <t>TOTAL DE ACTIVO</t>
  </si>
  <si>
    <t>TOTAL PASIVO Y PATRIMONIO</t>
  </si>
  <si>
    <t>CTAS. Y DOCTOS. POR PAGAR A CORTO PLAZO</t>
  </si>
  <si>
    <t>RESULTADO DE EJERCICIOS ANTERIORES</t>
  </si>
  <si>
    <t>RESULTADO DEL EJERCICIO</t>
  </si>
  <si>
    <t>EL COLEGIO DE LA FRONTERA SUR</t>
  </si>
  <si>
    <t>APORTACIONES DEL GOBIERNO FEDERAL DEL AÑO EN CURSO</t>
  </si>
  <si>
    <t>EDIFICIOS</t>
  </si>
  <si>
    <t>MOBILIARIO Y EQUIPO DE ADMINISTRACION</t>
  </si>
  <si>
    <t>MOBILIARIO Y EQUIPO EDUCACIONAL</t>
  </si>
  <si>
    <t>EQUIPO E INSTRUMENTAL MEDICO</t>
  </si>
  <si>
    <t>EQUIPO DE TRANSPORTE</t>
  </si>
  <si>
    <t>MAQUINARIA, OTROS EQUIPOS Y HERRAM</t>
  </si>
  <si>
    <t>DEP. ACUM. DE BIENES INMUEBLES</t>
  </si>
  <si>
    <t>DEP. ACUM. DE BIENES MUEBLES</t>
  </si>
  <si>
    <t>CONSTRUCCIONES EN PROCESO</t>
  </si>
  <si>
    <t>RETENCIONES Y CONTRIB. POR PAGAR</t>
  </si>
  <si>
    <t>OTRAS CUENTAS POR PAGAR</t>
  </si>
  <si>
    <t>CUENTAS POR COBRAR</t>
  </si>
  <si>
    <t>DEUDORES DIVERSOS POR COBRAR</t>
  </si>
  <si>
    <t>COLECCIONES, OBRAS DE ARTE Y OBJETOS</t>
  </si>
  <si>
    <t>ESTADO DE SITUACION FINANCIERA (COMPARATIVO)</t>
  </si>
  <si>
    <t>TOTAL ACTIVO CIRCULANTE</t>
  </si>
  <si>
    <t>NO CIRCULANTE</t>
  </si>
  <si>
    <t>ACTIVOS DIFERIDOS</t>
  </si>
  <si>
    <t>OTROS ACTIVOS NO CIRCULANTES</t>
  </si>
  <si>
    <t>TOTAL ACTIVO NO CIRCULANTE</t>
  </si>
  <si>
    <t>TOTAL PASIVO CIRCULANTE</t>
  </si>
  <si>
    <t>TOTAL PASIVO NO CIRCULANTE</t>
  </si>
  <si>
    <t>TOTAL DE PATRIMONIO</t>
  </si>
  <si>
    <t>FONDOS EN ADMINISTRACION A CORTO PLAZO</t>
  </si>
  <si>
    <t>DEPOSITOS DE FONDOS DE TERCEROS</t>
  </si>
  <si>
    <t>OTROS PASIVOS DIFERIDOS A CORTO PLAZO</t>
  </si>
  <si>
    <t>ELABORÓ</t>
  </si>
  <si>
    <t>JEFE DEL DEPARTAMENTO DE CONTABILIDAD</t>
  </si>
  <si>
    <t>AUTORIZÓ</t>
  </si>
  <si>
    <t>VARIACION RELATIVA</t>
  </si>
  <si>
    <t>VARIACION ABSOLUTA</t>
  </si>
  <si>
    <t>DIRECTORA DE ADMINISTRACIÓN</t>
  </si>
  <si>
    <t xml:space="preserve">BIENES MUEBLES </t>
  </si>
  <si>
    <t>DEPRECIACION TOTAL</t>
  </si>
  <si>
    <t>BIENES INMUEBLES</t>
  </si>
  <si>
    <t>ESTIMACION DE CUENTAS INCOBRABLES</t>
  </si>
  <si>
    <t>Mtra. LETICIA ESPINOSA CRUZ</t>
  </si>
  <si>
    <t>FIDEICOMISOS, MANDATOS Y CONTRATOS ANALOGOS</t>
  </si>
  <si>
    <t>TRANSFERENCIAS OTORGADAS POR PAGAR</t>
  </si>
  <si>
    <t>PROVEEDORES POR PAGAR</t>
  </si>
  <si>
    <t>SERVICIOS PERSONALES POR PAGAR A CORTO PLAZO</t>
  </si>
  <si>
    <t xml:space="preserve"> </t>
  </si>
  <si>
    <t>ESTIMACION POR DETERIORO DE INVENTARIOS</t>
  </si>
  <si>
    <t>JUNIO</t>
  </si>
  <si>
    <t>C.P. URIEL DE JESÚS RAMOS PÉREZ</t>
  </si>
  <si>
    <t>PROVISIONES DE DEMANDAS Y JUICIOS A LARGO PLAZO</t>
  </si>
  <si>
    <t>DEL 1o. DE ENERO AL 30 DE JUNIO DE 2023 Y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</si>
</sst>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0_ ;\-#,##0.00\ "/>
    <numFmt numFmtId="173" formatCode="0.00_ ;\-0.00\ "/>
    <numFmt numFmtId="174" formatCode="_-* #,##0_-;\-* #,##0_-;_-* &quot;-&quot;??_-;_-@_-"/>
    <numFmt numFmtId="175" formatCode="0.000000000000000%"/>
  </numFmts>
  <fonts count="44">
    <font>
      <sz val="10"/>
      <name val="Arial"/>
      <family val="0"/>
    </font>
    <font>
      <sz val="14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5" fillId="32" borderId="20" xfId="0" applyFont="1" applyFill="1" applyBorder="1" applyAlignment="1">
      <alignment/>
    </xf>
    <xf numFmtId="0" fontId="4" fillId="32" borderId="21" xfId="0" applyFont="1" applyFill="1" applyBorder="1" applyAlignment="1">
      <alignment horizontal="center"/>
    </xf>
    <xf numFmtId="0" fontId="5" fillId="32" borderId="22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4" fillId="32" borderId="24" xfId="0" applyFont="1" applyFill="1" applyBorder="1" applyAlignment="1">
      <alignment horizontal="center"/>
    </xf>
    <xf numFmtId="0" fontId="5" fillId="32" borderId="24" xfId="0" applyFont="1" applyFill="1" applyBorder="1" applyAlignment="1">
      <alignment/>
    </xf>
    <xf numFmtId="0" fontId="7" fillId="32" borderId="25" xfId="0" applyFont="1" applyFill="1" applyBorder="1" applyAlignment="1">
      <alignment horizontal="center"/>
    </xf>
    <xf numFmtId="0" fontId="2" fillId="32" borderId="25" xfId="0" applyFont="1" applyFill="1" applyBorder="1" applyAlignment="1">
      <alignment/>
    </xf>
    <xf numFmtId="0" fontId="2" fillId="32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32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32" borderId="25" xfId="0" applyFont="1" applyFill="1" applyBorder="1" applyAlignment="1">
      <alignment horizontal="left"/>
    </xf>
    <xf numFmtId="0" fontId="6" fillId="32" borderId="25" xfId="0" applyFont="1" applyFill="1" applyBorder="1" applyAlignment="1">
      <alignment horizontal="center"/>
    </xf>
    <xf numFmtId="3" fontId="2" fillId="32" borderId="25" xfId="0" applyNumberFormat="1" applyFont="1" applyFill="1" applyBorder="1" applyAlignment="1" applyProtection="1">
      <alignment/>
      <protection locked="0"/>
    </xf>
    <xf numFmtId="3" fontId="2" fillId="32" borderId="20" xfId="0" applyNumberFormat="1" applyFont="1" applyFill="1" applyBorder="1" applyAlignment="1" applyProtection="1">
      <alignment/>
      <protection locked="0"/>
    </xf>
    <xf numFmtId="9" fontId="2" fillId="0" borderId="20" xfId="47" applyNumberFormat="1" applyFont="1" applyFill="1" applyBorder="1" applyAlignment="1" applyProtection="1">
      <alignment/>
      <protection locked="0"/>
    </xf>
    <xf numFmtId="3" fontId="2" fillId="32" borderId="25" xfId="47" applyNumberFormat="1" applyFont="1" applyFill="1" applyBorder="1" applyAlignment="1" applyProtection="1">
      <alignment vertical="center"/>
      <protection locked="0"/>
    </xf>
    <xf numFmtId="3" fontId="2" fillId="32" borderId="20" xfId="47" applyNumberFormat="1" applyFont="1" applyFill="1" applyBorder="1" applyAlignment="1" applyProtection="1">
      <alignment vertical="center"/>
      <protection locked="0"/>
    </xf>
    <xf numFmtId="3" fontId="2" fillId="32" borderId="25" xfId="0" applyNumberFormat="1" applyFont="1" applyFill="1" applyBorder="1" applyAlignment="1">
      <alignment/>
    </xf>
    <xf numFmtId="3" fontId="2" fillId="32" borderId="25" xfId="47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0" fontId="6" fillId="32" borderId="23" xfId="0" applyFont="1" applyFill="1" applyBorder="1" applyAlignment="1">
      <alignment horizontal="center"/>
    </xf>
    <xf numFmtId="3" fontId="6" fillId="32" borderId="25" xfId="47" applyNumberFormat="1" applyFont="1" applyFill="1" applyBorder="1" applyAlignment="1" applyProtection="1">
      <alignment/>
      <protection locked="0"/>
    </xf>
    <xf numFmtId="3" fontId="6" fillId="32" borderId="25" xfId="47" applyNumberFormat="1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3" fontId="2" fillId="32" borderId="25" xfId="47" applyNumberFormat="1" applyFont="1" applyFill="1" applyBorder="1" applyAlignment="1" applyProtection="1">
      <alignment/>
      <protection locked="0"/>
    </xf>
    <xf numFmtId="9" fontId="2" fillId="0" borderId="25" xfId="47" applyNumberFormat="1" applyFont="1" applyFill="1" applyBorder="1" applyAlignment="1" applyProtection="1">
      <alignment/>
      <protection locked="0"/>
    </xf>
    <xf numFmtId="0" fontId="6" fillId="32" borderId="27" xfId="0" applyFont="1" applyFill="1" applyBorder="1" applyAlignment="1">
      <alignment/>
    </xf>
    <xf numFmtId="0" fontId="2" fillId="32" borderId="23" xfId="0" applyFont="1" applyFill="1" applyBorder="1" applyAlignment="1">
      <alignment/>
    </xf>
    <xf numFmtId="3" fontId="6" fillId="32" borderId="25" xfId="0" applyNumberFormat="1" applyFont="1" applyFill="1" applyBorder="1" applyAlignment="1">
      <alignment horizontal="center"/>
    </xf>
    <xf numFmtId="3" fontId="6" fillId="32" borderId="25" xfId="0" applyNumberFormat="1" applyFont="1" applyFill="1" applyBorder="1" applyAlignment="1" applyProtection="1">
      <alignment/>
      <protection locked="0"/>
    </xf>
    <xf numFmtId="3" fontId="6" fillId="32" borderId="20" xfId="0" applyNumberFormat="1" applyFont="1" applyFill="1" applyBorder="1" applyAlignment="1" applyProtection="1">
      <alignment/>
      <protection locked="0"/>
    </xf>
    <xf numFmtId="0" fontId="2" fillId="32" borderId="24" xfId="0" applyFont="1" applyFill="1" applyBorder="1" applyAlignment="1">
      <alignment/>
    </xf>
    <xf numFmtId="4" fontId="2" fillId="32" borderId="0" xfId="0" applyNumberFormat="1" applyFont="1" applyFill="1" applyAlignment="1">
      <alignment/>
    </xf>
    <xf numFmtId="3" fontId="6" fillId="32" borderId="25" xfId="0" applyNumberFormat="1" applyFont="1" applyFill="1" applyBorder="1" applyAlignment="1">
      <alignment/>
    </xf>
    <xf numFmtId="10" fontId="2" fillId="32" borderId="0" xfId="0" applyNumberFormat="1" applyFont="1" applyFill="1" applyAlignment="1">
      <alignment/>
    </xf>
    <xf numFmtId="9" fontId="2" fillId="32" borderId="25" xfId="47" applyNumberFormat="1" applyFont="1" applyFill="1" applyBorder="1" applyAlignment="1" applyProtection="1">
      <alignment/>
      <protection locked="0"/>
    </xf>
    <xf numFmtId="0" fontId="2" fillId="32" borderId="28" xfId="0" applyFont="1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2" fillId="32" borderId="27" xfId="0" applyFont="1" applyFill="1" applyBorder="1" applyAlignment="1">
      <alignment/>
    </xf>
    <xf numFmtId="0" fontId="6" fillId="32" borderId="26" xfId="0" applyFont="1" applyFill="1" applyBorder="1" applyAlignment="1">
      <alignment/>
    </xf>
    <xf numFmtId="3" fontId="6" fillId="32" borderId="26" xfId="0" applyNumberFormat="1" applyFont="1" applyFill="1" applyBorder="1" applyAlignment="1" applyProtection="1">
      <alignment/>
      <protection locked="0"/>
    </xf>
    <xf numFmtId="9" fontId="6" fillId="32" borderId="25" xfId="47" applyNumberFormat="1" applyFont="1" applyFill="1" applyBorder="1" applyAlignment="1" applyProtection="1">
      <alignment/>
      <protection locked="0"/>
    </xf>
    <xf numFmtId="0" fontId="7" fillId="32" borderId="20" xfId="0" applyFont="1" applyFill="1" applyBorder="1" applyAlignment="1">
      <alignment horizontal="center"/>
    </xf>
    <xf numFmtId="0" fontId="2" fillId="32" borderId="18" xfId="0" applyFont="1" applyFill="1" applyBorder="1" applyAlignment="1">
      <alignment/>
    </xf>
    <xf numFmtId="0" fontId="2" fillId="32" borderId="29" xfId="0" applyFont="1" applyFill="1" applyBorder="1" applyAlignment="1">
      <alignment/>
    </xf>
    <xf numFmtId="0" fontId="2" fillId="32" borderId="29" xfId="0" applyFont="1" applyFill="1" applyBorder="1" applyAlignment="1" applyProtection="1">
      <alignment/>
      <protection locked="0"/>
    </xf>
    <xf numFmtId="172" fontId="2" fillId="32" borderId="29" xfId="0" applyNumberFormat="1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 applyProtection="1">
      <alignment/>
      <protection locked="0"/>
    </xf>
    <xf numFmtId="4" fontId="2" fillId="32" borderId="0" xfId="0" applyNumberFormat="1" applyFont="1" applyFill="1" applyBorder="1" applyAlignment="1" applyProtection="1">
      <alignment/>
      <protection locked="0"/>
    </xf>
    <xf numFmtId="172" fontId="2" fillId="32" borderId="0" xfId="0" applyNumberFormat="1" applyFont="1" applyFill="1" applyBorder="1" applyAlignment="1">
      <alignment/>
    </xf>
    <xf numFmtId="0" fontId="2" fillId="32" borderId="30" xfId="0" applyFont="1" applyFill="1" applyBorder="1" applyAlignment="1">
      <alignment/>
    </xf>
    <xf numFmtId="10" fontId="2" fillId="32" borderId="0" xfId="47" applyNumberFormat="1" applyFont="1" applyFill="1" applyBorder="1" applyAlignment="1" applyProtection="1">
      <alignment/>
      <protection locked="0"/>
    </xf>
    <xf numFmtId="0" fontId="2" fillId="32" borderId="0" xfId="0" applyFont="1" applyFill="1" applyAlignment="1">
      <alignment horizontal="center"/>
    </xf>
    <xf numFmtId="9" fontId="6" fillId="0" borderId="20" xfId="47" applyNumberFormat="1" applyFont="1" applyFill="1" applyBorder="1" applyAlignment="1" applyProtection="1">
      <alignment/>
      <protection locked="0"/>
    </xf>
    <xf numFmtId="3" fontId="6" fillId="32" borderId="20" xfId="47" applyNumberFormat="1" applyFont="1" applyFill="1" applyBorder="1" applyAlignment="1" applyProtection="1">
      <alignment vertical="center"/>
      <protection locked="0"/>
    </xf>
    <xf numFmtId="0" fontId="6" fillId="32" borderId="0" xfId="0" applyFont="1" applyFill="1" applyAlignment="1">
      <alignment/>
    </xf>
    <xf numFmtId="3" fontId="6" fillId="33" borderId="20" xfId="47" applyNumberFormat="1" applyFont="1" applyFill="1" applyBorder="1" applyAlignment="1" applyProtection="1">
      <alignment/>
      <protection locked="0"/>
    </xf>
    <xf numFmtId="3" fontId="6" fillId="33" borderId="20" xfId="47" applyNumberFormat="1" applyFont="1" applyFill="1" applyBorder="1" applyAlignment="1">
      <alignment/>
    </xf>
    <xf numFmtId="0" fontId="2" fillId="32" borderId="25" xfId="0" applyFont="1" applyFill="1" applyBorder="1" applyAlignment="1">
      <alignment horizontal="left"/>
    </xf>
    <xf numFmtId="43" fontId="9" fillId="32" borderId="0" xfId="47" applyFont="1" applyFill="1" applyAlignment="1">
      <alignment/>
    </xf>
    <xf numFmtId="3" fontId="2" fillId="0" borderId="25" xfId="0" applyNumberFormat="1" applyFont="1" applyFill="1" applyBorder="1" applyAlignment="1" applyProtection="1">
      <alignment/>
      <protection locked="0"/>
    </xf>
    <xf numFmtId="43" fontId="2" fillId="32" borderId="0" xfId="47" applyFont="1" applyFill="1" applyAlignment="1">
      <alignment/>
    </xf>
    <xf numFmtId="0" fontId="2" fillId="32" borderId="28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wrapText="1"/>
    </xf>
    <xf numFmtId="0" fontId="8" fillId="32" borderId="24" xfId="0" applyFont="1" applyFill="1" applyBorder="1" applyAlignment="1">
      <alignment horizontal="center" wrapText="1"/>
    </xf>
    <xf numFmtId="0" fontId="7" fillId="32" borderId="25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left"/>
    </xf>
    <xf numFmtId="0" fontId="6" fillId="32" borderId="27" xfId="0" applyFont="1" applyFill="1" applyBorder="1" applyAlignment="1">
      <alignment horizontal="right"/>
    </xf>
    <xf numFmtId="0" fontId="6" fillId="32" borderId="26" xfId="0" applyFont="1" applyFill="1" applyBorder="1" applyAlignment="1">
      <alignment horizontal="right"/>
    </xf>
    <xf numFmtId="0" fontId="2" fillId="32" borderId="31" xfId="0" applyFont="1" applyFill="1" applyBorder="1" applyAlignment="1" applyProtection="1">
      <alignment horizontal="center"/>
      <protection locked="0"/>
    </xf>
    <xf numFmtId="0" fontId="2" fillId="32" borderId="23" xfId="0" applyFont="1" applyFill="1" applyBorder="1" applyAlignment="1" applyProtection="1">
      <alignment horizontal="center"/>
      <protection locked="0"/>
    </xf>
    <xf numFmtId="43" fontId="2" fillId="32" borderId="31" xfId="47" applyFont="1" applyFill="1" applyBorder="1" applyAlignment="1" applyProtection="1">
      <alignment horizontal="center"/>
      <protection locked="0"/>
    </xf>
    <xf numFmtId="0" fontId="6" fillId="32" borderId="0" xfId="0" applyFont="1" applyFill="1" applyBorder="1" applyAlignment="1">
      <alignment horizontal="center"/>
    </xf>
    <xf numFmtId="0" fontId="2" fillId="32" borderId="22" xfId="0" applyFont="1" applyFill="1" applyBorder="1" applyAlignment="1" applyProtection="1">
      <alignment horizontal="center"/>
      <protection locked="0"/>
    </xf>
    <xf numFmtId="0" fontId="6" fillId="32" borderId="30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 wrapText="1"/>
    </xf>
    <xf numFmtId="0" fontId="7" fillId="32" borderId="26" xfId="0" applyFont="1" applyFill="1" applyBorder="1" applyAlignment="1">
      <alignment horizontal="center" wrapText="1"/>
    </xf>
    <xf numFmtId="0" fontId="6" fillId="32" borderId="28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0" fontId="5" fillId="32" borderId="14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/>
    </xf>
    <xf numFmtId="0" fontId="4" fillId="32" borderId="28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3552825</xdr:colOff>
      <xdr:row>0</xdr:row>
      <xdr:rowOff>200025</xdr:rowOff>
    </xdr:from>
    <xdr:to>
      <xdr:col>10</xdr:col>
      <xdr:colOff>885825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200025"/>
          <a:ext cx="446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942975</xdr:colOff>
      <xdr:row>0</xdr:row>
      <xdr:rowOff>190500</xdr:rowOff>
    </xdr:from>
    <xdr:to>
      <xdr:col>10</xdr:col>
      <xdr:colOff>1933575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0" y="190500"/>
          <a:ext cx="990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C1">
      <selection activeCell="A3" sqref="A3:K3"/>
    </sheetView>
  </sheetViews>
  <sheetFormatPr defaultColWidth="11.421875" defaultRowHeight="12.75"/>
  <cols>
    <col min="1" max="1" width="4.00390625" style="4" customWidth="1"/>
    <col min="2" max="2" width="35.421875" style="4" customWidth="1"/>
    <col min="3" max="3" width="15.57421875" style="4" customWidth="1"/>
    <col min="4" max="4" width="15.00390625" style="4" customWidth="1"/>
    <col min="5" max="5" width="13.140625" style="4" customWidth="1"/>
    <col min="6" max="6" width="11.421875" style="4" customWidth="1"/>
    <col min="7" max="7" width="56.00390625" style="4" customWidth="1"/>
    <col min="8" max="9" width="18.8515625" style="4" customWidth="1"/>
    <col min="10" max="10" width="13.28125" style="4" customWidth="1"/>
    <col min="11" max="11" width="30.7109375" style="4" customWidth="1"/>
    <col min="12" max="12" width="14.00390625" style="4" customWidth="1"/>
    <col min="13" max="14" width="15.140625" style="4" bestFit="1" customWidth="1"/>
    <col min="15" max="16384" width="11.421875" style="4" customWidth="1"/>
  </cols>
  <sheetData>
    <row r="1" spans="1:11" ht="18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>
      <c r="A2" s="104" t="s">
        <v>17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15">
      <c r="A3" s="107" t="s">
        <v>33</v>
      </c>
      <c r="B3" s="108"/>
      <c r="C3" s="108"/>
      <c r="D3" s="108"/>
      <c r="E3" s="108"/>
      <c r="F3" s="108"/>
      <c r="G3" s="108"/>
      <c r="H3" s="108"/>
      <c r="I3" s="108"/>
      <c r="J3" s="108"/>
      <c r="K3" s="109"/>
    </row>
    <row r="4" spans="1:11" ht="15" customHeight="1">
      <c r="A4" s="5"/>
      <c r="B4" s="97" t="s">
        <v>65</v>
      </c>
      <c r="C4" s="97"/>
      <c r="D4" s="97"/>
      <c r="E4" s="97"/>
      <c r="F4" s="97"/>
      <c r="G4" s="97"/>
      <c r="H4" s="97"/>
      <c r="I4" s="97"/>
      <c r="J4" s="97"/>
      <c r="K4" s="110"/>
    </row>
    <row r="5" spans="1:11" ht="12.75">
      <c r="A5" s="6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2.75">
      <c r="A6" s="6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3.5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9" spans="1:11" ht="15">
      <c r="A9" s="12"/>
      <c r="B9" s="13"/>
      <c r="C9" s="14"/>
      <c r="D9" s="14"/>
      <c r="E9" s="87" t="s">
        <v>49</v>
      </c>
      <c r="F9" s="87" t="s">
        <v>48</v>
      </c>
      <c r="G9" s="14"/>
      <c r="H9" s="14"/>
      <c r="I9" s="14"/>
      <c r="J9" s="87" t="s">
        <v>49</v>
      </c>
      <c r="K9" s="87" t="s">
        <v>48</v>
      </c>
    </row>
    <row r="10" spans="1:11" ht="15">
      <c r="A10" s="111" t="s">
        <v>4</v>
      </c>
      <c r="B10" s="112"/>
      <c r="C10" s="15" t="s">
        <v>62</v>
      </c>
      <c r="D10" s="15" t="s">
        <v>62</v>
      </c>
      <c r="E10" s="88"/>
      <c r="F10" s="88"/>
      <c r="G10" s="15" t="s">
        <v>4</v>
      </c>
      <c r="H10" s="15" t="s">
        <v>62</v>
      </c>
      <c r="I10" s="15" t="s">
        <v>62</v>
      </c>
      <c r="J10" s="88"/>
      <c r="K10" s="88"/>
    </row>
    <row r="11" spans="1:11" ht="15">
      <c r="A11" s="16"/>
      <c r="B11" s="17"/>
      <c r="C11" s="18">
        <v>2023</v>
      </c>
      <c r="D11" s="18">
        <v>2022</v>
      </c>
      <c r="E11" s="89"/>
      <c r="F11" s="89"/>
      <c r="G11" s="19"/>
      <c r="H11" s="18">
        <v>2023</v>
      </c>
      <c r="I11" s="18">
        <v>2022</v>
      </c>
      <c r="J11" s="89"/>
      <c r="K11" s="89"/>
    </row>
    <row r="12" spans="1:11" ht="12.75">
      <c r="A12" s="90" t="s">
        <v>5</v>
      </c>
      <c r="B12" s="90"/>
      <c r="C12" s="20"/>
      <c r="D12" s="21"/>
      <c r="E12" s="21"/>
      <c r="F12" s="21"/>
      <c r="G12" s="20" t="s">
        <v>6</v>
      </c>
      <c r="H12" s="20"/>
      <c r="I12" s="22"/>
      <c r="J12" s="22"/>
      <c r="K12" s="23"/>
    </row>
    <row r="13" spans="1:11" ht="12.75">
      <c r="A13" s="24" t="s">
        <v>7</v>
      </c>
      <c r="B13" s="22"/>
      <c r="C13" s="22"/>
      <c r="D13" s="21"/>
      <c r="E13" s="21"/>
      <c r="F13" s="25"/>
      <c r="G13" s="26" t="s">
        <v>7</v>
      </c>
      <c r="H13" s="27"/>
      <c r="I13" s="22"/>
      <c r="J13" s="22"/>
      <c r="K13" s="23"/>
    </row>
    <row r="14" spans="1:11" ht="12.75">
      <c r="A14" s="77" t="s">
        <v>8</v>
      </c>
      <c r="B14" s="77"/>
      <c r="C14" s="31">
        <f>62000+40172301</f>
        <v>40234301</v>
      </c>
      <c r="D14" s="31">
        <v>41566382</v>
      </c>
      <c r="E14" s="29">
        <f aca="true" t="shared" si="0" ref="E14:E21">+C14-D14</f>
        <v>-1332081</v>
      </c>
      <c r="F14" s="30">
        <v>0</v>
      </c>
      <c r="G14" s="26" t="s">
        <v>14</v>
      </c>
      <c r="H14" s="27"/>
      <c r="I14" s="22"/>
      <c r="J14" s="22"/>
      <c r="K14" s="23"/>
    </row>
    <row r="15" spans="1:11" ht="12.75">
      <c r="A15" s="77" t="s">
        <v>43</v>
      </c>
      <c r="B15" s="77"/>
      <c r="C15" s="28">
        <v>15565060</v>
      </c>
      <c r="D15" s="28">
        <v>27710315</v>
      </c>
      <c r="E15" s="29">
        <f t="shared" si="0"/>
        <v>-12145255</v>
      </c>
      <c r="F15" s="30">
        <f>+E15/D15</f>
        <v>-0.438293646246894</v>
      </c>
      <c r="G15" s="22" t="s">
        <v>58</v>
      </c>
      <c r="H15" s="31">
        <v>966717</v>
      </c>
      <c r="I15" s="31">
        <v>1053423</v>
      </c>
      <c r="J15" s="32">
        <f aca="true" t="shared" si="1" ref="J15:J21">+H15-I15</f>
        <v>-86706</v>
      </c>
      <c r="K15" s="30">
        <f>+J15/I15</f>
        <v>-0.08230881611660273</v>
      </c>
    </row>
    <row r="16" spans="1:11" ht="12.75">
      <c r="A16" s="77" t="s">
        <v>30</v>
      </c>
      <c r="B16" s="77"/>
      <c r="C16" s="31">
        <v>338471</v>
      </c>
      <c r="D16" s="31">
        <v>849103</v>
      </c>
      <c r="E16" s="29">
        <f t="shared" si="0"/>
        <v>-510632</v>
      </c>
      <c r="F16" s="30">
        <f>+E16/D16</f>
        <v>-0.6013781602467545</v>
      </c>
      <c r="G16" s="22" t="s">
        <v>59</v>
      </c>
      <c r="H16" s="31">
        <v>0</v>
      </c>
      <c r="I16" s="31">
        <v>761344</v>
      </c>
      <c r="J16" s="32">
        <f t="shared" si="1"/>
        <v>-761344</v>
      </c>
      <c r="K16" s="30">
        <v>0</v>
      </c>
    </row>
    <row r="17" spans="1:11" ht="12.75">
      <c r="A17" s="77" t="s">
        <v>54</v>
      </c>
      <c r="B17" s="77"/>
      <c r="C17" s="79">
        <v>0</v>
      </c>
      <c r="D17" s="28">
        <v>-712500</v>
      </c>
      <c r="E17" s="29">
        <f t="shared" si="0"/>
        <v>712500</v>
      </c>
      <c r="F17" s="30">
        <f>+E17/D17</f>
        <v>-1</v>
      </c>
      <c r="G17" s="22" t="s">
        <v>29</v>
      </c>
      <c r="H17" s="33">
        <v>13738314</v>
      </c>
      <c r="I17" s="33">
        <v>21591005</v>
      </c>
      <c r="J17" s="32">
        <f t="shared" si="1"/>
        <v>-7852691</v>
      </c>
      <c r="K17" s="30">
        <f>+J17/I17</f>
        <v>-0.36370196755547046</v>
      </c>
    </row>
    <row r="18" spans="1:11" ht="12.75">
      <c r="A18" s="77" t="s">
        <v>31</v>
      </c>
      <c r="B18" s="77"/>
      <c r="C18" s="28">
        <v>15932145</v>
      </c>
      <c r="D18" s="28">
        <v>23833409</v>
      </c>
      <c r="E18" s="29">
        <f t="shared" si="0"/>
        <v>-7901264</v>
      </c>
      <c r="F18" s="30">
        <f>-E18/-C18</f>
        <v>-0.49593221753881855</v>
      </c>
      <c r="G18" s="22" t="s">
        <v>28</v>
      </c>
      <c r="H18" s="33">
        <v>13151789</v>
      </c>
      <c r="I18" s="33">
        <v>10883022</v>
      </c>
      <c r="J18" s="32">
        <f t="shared" si="1"/>
        <v>2268767</v>
      </c>
      <c r="K18" s="30">
        <f>+J18/I18</f>
        <v>0.20846847502467605</v>
      </c>
    </row>
    <row r="19" spans="1:11" ht="12.75">
      <c r="A19" s="77" t="s">
        <v>1</v>
      </c>
      <c r="B19" s="77"/>
      <c r="C19" s="28">
        <v>113714</v>
      </c>
      <c r="D19" s="28">
        <v>37398</v>
      </c>
      <c r="E19" s="29">
        <f t="shared" si="0"/>
        <v>76316</v>
      </c>
      <c r="F19" s="30">
        <f>-E19/-C19</f>
        <v>0.671122289251983</v>
      </c>
      <c r="G19" s="22" t="s">
        <v>42</v>
      </c>
      <c r="H19" s="33">
        <v>15687932</v>
      </c>
      <c r="I19" s="33">
        <v>27689099</v>
      </c>
      <c r="J19" s="32">
        <f t="shared" si="1"/>
        <v>-12001167</v>
      </c>
      <c r="K19" s="30">
        <f>+J19/I19</f>
        <v>-0.4334256957945797</v>
      </c>
    </row>
    <row r="20" spans="1:11" ht="12.75">
      <c r="A20" s="77" t="s">
        <v>0</v>
      </c>
      <c r="B20" s="77"/>
      <c r="C20" s="28">
        <v>364112</v>
      </c>
      <c r="D20" s="28">
        <v>380536</v>
      </c>
      <c r="E20" s="29">
        <f t="shared" si="0"/>
        <v>-16424</v>
      </c>
      <c r="F20" s="30">
        <v>0</v>
      </c>
      <c r="G20" s="22" t="s">
        <v>44</v>
      </c>
      <c r="H20" s="33">
        <v>0</v>
      </c>
      <c r="I20" s="33">
        <v>0</v>
      </c>
      <c r="J20" s="32">
        <f t="shared" si="1"/>
        <v>0</v>
      </c>
      <c r="K20" s="30">
        <v>0</v>
      </c>
    </row>
    <row r="21" spans="1:11" ht="12.75">
      <c r="A21" s="91" t="s">
        <v>61</v>
      </c>
      <c r="B21" s="91"/>
      <c r="C21" s="28">
        <v>0</v>
      </c>
      <c r="D21" s="28">
        <v>0</v>
      </c>
      <c r="E21" s="28">
        <f t="shared" si="0"/>
        <v>0</v>
      </c>
      <c r="F21" s="30">
        <v>0</v>
      </c>
      <c r="G21" s="22" t="s">
        <v>57</v>
      </c>
      <c r="H21" s="33">
        <v>0</v>
      </c>
      <c r="I21" s="33">
        <v>0</v>
      </c>
      <c r="J21" s="32">
        <f t="shared" si="1"/>
        <v>0</v>
      </c>
      <c r="K21" s="30">
        <v>0</v>
      </c>
    </row>
    <row r="22" spans="1:11" ht="12.75">
      <c r="A22" s="91" t="s">
        <v>56</v>
      </c>
      <c r="B22" s="91"/>
      <c r="C22" s="28">
        <v>0</v>
      </c>
      <c r="D22" s="28">
        <v>0</v>
      </c>
      <c r="E22" s="28">
        <f>+C22-D22</f>
        <v>0</v>
      </c>
      <c r="F22" s="30">
        <v>0</v>
      </c>
      <c r="G22" s="22"/>
      <c r="H22" s="33"/>
      <c r="I22" s="34"/>
      <c r="J22" s="32"/>
      <c r="K22" s="30"/>
    </row>
    <row r="23" spans="1:11" s="74" customFormat="1" ht="12.75">
      <c r="A23" s="39"/>
      <c r="B23" s="36" t="s">
        <v>34</v>
      </c>
      <c r="C23" s="37">
        <f>SUM(C14:C22)</f>
        <v>72547803</v>
      </c>
      <c r="D23" s="37">
        <f>SUM(D14:D22)</f>
        <v>93664643</v>
      </c>
      <c r="E23" s="47">
        <f>+C23-D23</f>
        <v>-21116840</v>
      </c>
      <c r="F23" s="72">
        <f>+E23/D23</f>
        <v>-0.2254515612684287</v>
      </c>
      <c r="G23" s="27" t="s">
        <v>39</v>
      </c>
      <c r="H23" s="38">
        <f>SUM(H14:H22)</f>
        <v>43544752</v>
      </c>
      <c r="I23" s="38">
        <f>SUM(I14:I22)</f>
        <v>61977893</v>
      </c>
      <c r="J23" s="73">
        <f>+H23-I23</f>
        <v>-18433141</v>
      </c>
      <c r="K23" s="72">
        <f>+J23/I23</f>
        <v>-0.29741477336120475</v>
      </c>
    </row>
    <row r="24" spans="1:11" ht="12.75">
      <c r="A24" s="39"/>
      <c r="B24" s="40"/>
      <c r="C24" s="28"/>
      <c r="D24" s="41"/>
      <c r="E24" s="41"/>
      <c r="F24" s="42"/>
      <c r="G24" s="24"/>
      <c r="H24" s="33"/>
      <c r="I24" s="34"/>
      <c r="J24" s="32"/>
      <c r="K24" s="30"/>
    </row>
    <row r="25" spans="1:11" ht="12.75">
      <c r="A25" s="43" t="s">
        <v>35</v>
      </c>
      <c r="B25" s="44"/>
      <c r="C25" s="28"/>
      <c r="D25" s="41"/>
      <c r="E25" s="41"/>
      <c r="F25" s="42"/>
      <c r="G25" s="26" t="s">
        <v>35</v>
      </c>
      <c r="H25" s="45"/>
      <c r="I25" s="34"/>
      <c r="J25" s="32"/>
      <c r="K25" s="30"/>
    </row>
    <row r="26" spans="1:11" ht="12.75">
      <c r="A26" s="92" t="s">
        <v>53</v>
      </c>
      <c r="B26" s="93"/>
      <c r="C26" s="46">
        <f>+C27+C28+C29</f>
        <v>204199116</v>
      </c>
      <c r="D26" s="46">
        <f>+D27+D28+D29</f>
        <v>203881341</v>
      </c>
      <c r="E26" s="47">
        <f aca="true" t="shared" si="2" ref="E26:E39">+C26-D26</f>
        <v>317775</v>
      </c>
      <c r="F26" s="72">
        <f aca="true" t="shared" si="3" ref="F26:F39">+E26/D26</f>
        <v>0.0015586271820725369</v>
      </c>
      <c r="G26" s="26"/>
      <c r="H26" s="45"/>
      <c r="I26" s="34"/>
      <c r="J26" s="32"/>
      <c r="K26" s="30"/>
    </row>
    <row r="27" spans="1:12" ht="12.75">
      <c r="A27" s="48" t="s">
        <v>2</v>
      </c>
      <c r="B27" s="22"/>
      <c r="C27" s="28">
        <v>5291958</v>
      </c>
      <c r="D27" s="28">
        <v>5291958</v>
      </c>
      <c r="E27" s="29">
        <f t="shared" si="2"/>
        <v>0</v>
      </c>
      <c r="F27" s="30">
        <f t="shared" si="3"/>
        <v>0</v>
      </c>
      <c r="G27" s="27" t="s">
        <v>9</v>
      </c>
      <c r="H27" s="45"/>
      <c r="I27" s="34"/>
      <c r="J27" s="32"/>
      <c r="K27" s="30"/>
      <c r="L27" s="49"/>
    </row>
    <row r="28" spans="1:12" ht="12.75">
      <c r="A28" s="22" t="s">
        <v>19</v>
      </c>
      <c r="B28" s="22"/>
      <c r="C28" s="28">
        <v>198907158</v>
      </c>
      <c r="D28" s="28">
        <v>198589383</v>
      </c>
      <c r="E28" s="29">
        <f t="shared" si="2"/>
        <v>317775</v>
      </c>
      <c r="F28" s="30">
        <f t="shared" si="3"/>
        <v>0.0016001610720548943</v>
      </c>
      <c r="G28" s="22" t="s">
        <v>64</v>
      </c>
      <c r="H28" s="33">
        <v>3828661</v>
      </c>
      <c r="I28" s="33">
        <v>2850000</v>
      </c>
      <c r="J28" s="32">
        <f>+H28-I28</f>
        <v>978661</v>
      </c>
      <c r="K28" s="30">
        <f>+J28/I28</f>
        <v>0.3433898245614035</v>
      </c>
      <c r="L28" s="49"/>
    </row>
    <row r="29" spans="1:11" ht="12.75">
      <c r="A29" s="22" t="s">
        <v>27</v>
      </c>
      <c r="B29" s="22"/>
      <c r="C29" s="28"/>
      <c r="D29" s="28"/>
      <c r="E29" s="29"/>
      <c r="F29" s="30"/>
      <c r="G29" s="22"/>
      <c r="H29" s="33"/>
      <c r="I29" s="31"/>
      <c r="J29" s="32"/>
      <c r="K29" s="30"/>
    </row>
    <row r="30" spans="1:11" ht="12.75">
      <c r="A30" s="92" t="s">
        <v>51</v>
      </c>
      <c r="B30" s="93"/>
      <c r="C30" s="46">
        <f>+SUM(C31:C36)</f>
        <v>315299593</v>
      </c>
      <c r="D30" s="46">
        <f>+SUM(D31:D36)</f>
        <v>311908701</v>
      </c>
      <c r="E30" s="47">
        <f t="shared" si="2"/>
        <v>3390892</v>
      </c>
      <c r="F30" s="72">
        <f t="shared" si="3"/>
        <v>0.010871424840437523</v>
      </c>
      <c r="G30" s="22"/>
      <c r="H30" s="33"/>
      <c r="I30" s="31"/>
      <c r="J30" s="32"/>
      <c r="K30" s="30"/>
    </row>
    <row r="31" spans="1:12" ht="12.75">
      <c r="A31" s="22" t="s">
        <v>20</v>
      </c>
      <c r="B31" s="22"/>
      <c r="C31" s="28">
        <v>95081564</v>
      </c>
      <c r="D31" s="28">
        <v>92629676</v>
      </c>
      <c r="E31" s="29">
        <f t="shared" si="2"/>
        <v>2451888</v>
      </c>
      <c r="F31" s="30">
        <f aca="true" t="shared" si="4" ref="F31:F36">+E31/D31</f>
        <v>0.02646978922823826</v>
      </c>
      <c r="G31" s="27" t="s">
        <v>40</v>
      </c>
      <c r="H31" s="38">
        <f>SUM(H28:H29)</f>
        <v>3828661</v>
      </c>
      <c r="I31" s="38">
        <f>SUM(I28:I29)</f>
        <v>2850000</v>
      </c>
      <c r="J31" s="73">
        <f>+H31-I31</f>
        <v>978661</v>
      </c>
      <c r="K31" s="72">
        <f>+J31/I31</f>
        <v>0.3433898245614035</v>
      </c>
      <c r="L31" s="49"/>
    </row>
    <row r="32" spans="1:11" ht="12.75">
      <c r="A32" s="22" t="s">
        <v>21</v>
      </c>
      <c r="B32" s="22"/>
      <c r="C32" s="28">
        <v>9871500</v>
      </c>
      <c r="D32" s="28">
        <v>9787881</v>
      </c>
      <c r="E32" s="29">
        <f t="shared" si="2"/>
        <v>83619</v>
      </c>
      <c r="F32" s="30">
        <f t="shared" si="4"/>
        <v>0.008543115716261773</v>
      </c>
      <c r="G32" s="22"/>
      <c r="H32" s="33"/>
      <c r="I32" s="34"/>
      <c r="J32" s="32"/>
      <c r="K32" s="30"/>
    </row>
    <row r="33" spans="1:12" ht="12.75">
      <c r="A33" s="22" t="s">
        <v>22</v>
      </c>
      <c r="B33" s="22"/>
      <c r="C33" s="28">
        <v>137571302</v>
      </c>
      <c r="D33" s="28">
        <v>136964273</v>
      </c>
      <c r="E33" s="29">
        <f t="shared" si="2"/>
        <v>607029</v>
      </c>
      <c r="F33" s="30">
        <f t="shared" si="4"/>
        <v>0.0044320244009910525</v>
      </c>
      <c r="G33" s="20" t="s">
        <v>10</v>
      </c>
      <c r="H33" s="50">
        <f>+H23+H31</f>
        <v>47373413</v>
      </c>
      <c r="I33" s="50">
        <f>+I23+I31</f>
        <v>64827893</v>
      </c>
      <c r="J33" s="73">
        <f>+H33-I33</f>
        <v>-17454480</v>
      </c>
      <c r="K33" s="72">
        <f>+J33/I33</f>
        <v>-0.2692433641179731</v>
      </c>
      <c r="L33" s="49"/>
    </row>
    <row r="34" spans="1:11" ht="12.75">
      <c r="A34" s="22" t="s">
        <v>23</v>
      </c>
      <c r="B34" s="22"/>
      <c r="C34" s="28">
        <v>30946469</v>
      </c>
      <c r="D34" s="28">
        <v>31108664</v>
      </c>
      <c r="E34" s="29">
        <f t="shared" si="2"/>
        <v>-162195</v>
      </c>
      <c r="F34" s="30">
        <f t="shared" si="4"/>
        <v>-0.005213820818534669</v>
      </c>
      <c r="G34" s="22"/>
      <c r="H34" s="33"/>
      <c r="I34" s="34"/>
      <c r="J34" s="32"/>
      <c r="K34" s="30"/>
    </row>
    <row r="35" spans="1:12" ht="12.75">
      <c r="A35" s="22" t="s">
        <v>24</v>
      </c>
      <c r="B35" s="22"/>
      <c r="C35" s="28">
        <v>15545471</v>
      </c>
      <c r="D35" s="28">
        <v>15283449</v>
      </c>
      <c r="E35" s="29">
        <f t="shared" si="2"/>
        <v>262022</v>
      </c>
      <c r="F35" s="30">
        <f t="shared" si="4"/>
        <v>0.01714416686966404</v>
      </c>
      <c r="G35" s="24" t="s">
        <v>11</v>
      </c>
      <c r="H35" s="50"/>
      <c r="I35" s="38"/>
      <c r="J35" s="32"/>
      <c r="K35" s="30"/>
      <c r="L35" s="49"/>
    </row>
    <row r="36" spans="1:12" ht="12.75">
      <c r="A36" s="22" t="s">
        <v>32</v>
      </c>
      <c r="B36" s="22"/>
      <c r="C36" s="28">
        <v>26283287</v>
      </c>
      <c r="D36" s="28">
        <v>26134758</v>
      </c>
      <c r="E36" s="29">
        <f t="shared" si="2"/>
        <v>148529</v>
      </c>
      <c r="F36" s="30">
        <f t="shared" si="4"/>
        <v>0.00568319783179167</v>
      </c>
      <c r="G36" s="22" t="s">
        <v>11</v>
      </c>
      <c r="H36" s="33">
        <v>188884588</v>
      </c>
      <c r="I36" s="33">
        <v>188736060</v>
      </c>
      <c r="J36" s="32">
        <f>+H36-I36</f>
        <v>148528</v>
      </c>
      <c r="K36" s="30">
        <f>+J36/I36</f>
        <v>0.000786961431747595</v>
      </c>
      <c r="L36" s="49"/>
    </row>
    <row r="37" spans="1:11" ht="12.75">
      <c r="A37" s="92" t="s">
        <v>52</v>
      </c>
      <c r="B37" s="93"/>
      <c r="C37" s="46">
        <f>+C38+C39</f>
        <v>-396648106</v>
      </c>
      <c r="D37" s="46">
        <f>+D38+D39</f>
        <v>-369464462</v>
      </c>
      <c r="E37" s="47">
        <f t="shared" si="2"/>
        <v>-27183644</v>
      </c>
      <c r="F37" s="72">
        <f t="shared" si="3"/>
        <v>0.07357580172352274</v>
      </c>
      <c r="G37" s="22" t="s">
        <v>18</v>
      </c>
      <c r="H37" s="33">
        <v>0</v>
      </c>
      <c r="I37" s="33">
        <v>0</v>
      </c>
      <c r="J37" s="32">
        <v>0</v>
      </c>
      <c r="K37" s="30">
        <v>0</v>
      </c>
    </row>
    <row r="38" spans="1:13" ht="12.75">
      <c r="A38" s="22" t="s">
        <v>25</v>
      </c>
      <c r="B38" s="22"/>
      <c r="C38" s="28">
        <v>-115899475</v>
      </c>
      <c r="D38" s="28">
        <v>-111170528</v>
      </c>
      <c r="E38" s="29">
        <f t="shared" si="2"/>
        <v>-4728947</v>
      </c>
      <c r="F38" s="30">
        <f t="shared" si="3"/>
        <v>0.042537775839294384</v>
      </c>
      <c r="G38" s="22" t="s">
        <v>3</v>
      </c>
      <c r="H38" s="33">
        <v>271349616</v>
      </c>
      <c r="I38" s="33">
        <v>266706417</v>
      </c>
      <c r="J38" s="32">
        <f>+H38-I38</f>
        <v>4643199</v>
      </c>
      <c r="K38" s="30">
        <f>+J38/I38</f>
        <v>0.01740940113938091</v>
      </c>
      <c r="M38" s="80"/>
    </row>
    <row r="39" spans="1:13" ht="12.75">
      <c r="A39" s="22" t="s">
        <v>26</v>
      </c>
      <c r="B39" s="22"/>
      <c r="C39" s="28">
        <v>-280748631</v>
      </c>
      <c r="D39" s="28">
        <v>-258293934</v>
      </c>
      <c r="E39" s="29">
        <f t="shared" si="2"/>
        <v>-22454697</v>
      </c>
      <c r="F39" s="30">
        <f t="shared" si="3"/>
        <v>0.0869346664563946</v>
      </c>
      <c r="G39" s="22" t="s">
        <v>15</v>
      </c>
      <c r="H39" s="33">
        <v>-316519404</v>
      </c>
      <c r="I39" s="33">
        <v>-286759665</v>
      </c>
      <c r="J39" s="32">
        <f>+H39-I39</f>
        <v>-29759739</v>
      </c>
      <c r="K39" s="30">
        <f>+J39/I39</f>
        <v>0.10377937566637903</v>
      </c>
      <c r="L39" s="4" t="s">
        <v>60</v>
      </c>
      <c r="M39" s="80"/>
    </row>
    <row r="40" spans="1:12" ht="12.75">
      <c r="A40" s="85"/>
      <c r="B40" s="86"/>
      <c r="C40" s="28"/>
      <c r="D40" s="41"/>
      <c r="E40" s="41"/>
      <c r="F40" s="42"/>
      <c r="G40" s="22" t="s">
        <v>16</v>
      </c>
      <c r="H40" s="31">
        <v>7320575</v>
      </c>
      <c r="I40" s="31">
        <v>9718501</v>
      </c>
      <c r="J40" s="32">
        <f>+H40-I40</f>
        <v>-2397926</v>
      </c>
      <c r="K40" s="30">
        <f>+J40/I40</f>
        <v>-0.24673825726827625</v>
      </c>
      <c r="L40" s="51"/>
    </row>
    <row r="41" spans="1:11" ht="12.75">
      <c r="A41" s="92" t="s">
        <v>36</v>
      </c>
      <c r="B41" s="93"/>
      <c r="C41" s="46">
        <f>+C42</f>
        <v>3010382</v>
      </c>
      <c r="D41" s="46">
        <f>+D42</f>
        <v>3238983</v>
      </c>
      <c r="E41" s="46">
        <f>+E42</f>
        <v>-228601</v>
      </c>
      <c r="F41" s="72">
        <f>+E41/C41</f>
        <v>-0.0759375388239765</v>
      </c>
      <c r="G41" s="22"/>
      <c r="H41" s="31"/>
      <c r="I41" s="34"/>
      <c r="J41" s="32"/>
      <c r="K41" s="30"/>
    </row>
    <row r="42" spans="1:11" ht="12.75">
      <c r="A42" s="22" t="s">
        <v>37</v>
      </c>
      <c r="B42" s="22"/>
      <c r="C42" s="28">
        <v>3010382</v>
      </c>
      <c r="D42" s="28">
        <v>3238983</v>
      </c>
      <c r="E42" s="29">
        <f>+C42-D42</f>
        <v>-228601</v>
      </c>
      <c r="F42" s="30">
        <f>+E42/C42</f>
        <v>-0.0759375388239765</v>
      </c>
      <c r="G42" s="22"/>
      <c r="H42" s="31"/>
      <c r="I42" s="34"/>
      <c r="J42" s="32"/>
      <c r="K42" s="30"/>
    </row>
    <row r="43" spans="1:14" ht="12.75">
      <c r="A43" s="83"/>
      <c r="B43" s="84"/>
      <c r="C43" s="28"/>
      <c r="D43" s="41"/>
      <c r="E43" s="41"/>
      <c r="F43" s="42"/>
      <c r="G43" s="22"/>
      <c r="H43" s="31"/>
      <c r="I43" s="34"/>
      <c r="J43" s="32"/>
      <c r="K43" s="30"/>
      <c r="N43" s="80"/>
    </row>
    <row r="44" spans="1:14" ht="12.75">
      <c r="A44" s="85"/>
      <c r="B44" s="86"/>
      <c r="C44" s="28"/>
      <c r="D44" s="41"/>
      <c r="E44" s="41"/>
      <c r="F44" s="52"/>
      <c r="G44" s="22"/>
      <c r="H44" s="34"/>
      <c r="I44" s="34"/>
      <c r="J44" s="32"/>
      <c r="K44" s="30"/>
      <c r="N44" s="80"/>
    </row>
    <row r="45" spans="1:14" ht="12.75">
      <c r="A45" s="53"/>
      <c r="B45" s="54" t="s">
        <v>38</v>
      </c>
      <c r="C45" s="37">
        <f>SUM(C26:C44)-C30-C37-C26-C42</f>
        <v>125860985</v>
      </c>
      <c r="D45" s="37">
        <f>SUM(D26:D44)-D30-D37-D26-D42</f>
        <v>149564563</v>
      </c>
      <c r="E45" s="37">
        <f>SUM(E26:E44)-E30-E37-E26-E42</f>
        <v>-23703578</v>
      </c>
      <c r="F45" s="72">
        <f>+E45/D45</f>
        <v>-0.15848391841321396</v>
      </c>
      <c r="G45" s="27" t="s">
        <v>41</v>
      </c>
      <c r="H45" s="38">
        <f>SUM(H35:H41)</f>
        <v>151035375</v>
      </c>
      <c r="I45" s="38">
        <f>SUM(I35:I41)</f>
        <v>178401313</v>
      </c>
      <c r="J45" s="73">
        <f>+H45-I45</f>
        <v>-27365938</v>
      </c>
      <c r="K45" s="72">
        <f>+J45/I45</f>
        <v>-0.15339538448352116</v>
      </c>
      <c r="N45" s="80"/>
    </row>
    <row r="46" spans="1:14" ht="12.75">
      <c r="A46" s="55"/>
      <c r="B46" s="56"/>
      <c r="C46" s="57"/>
      <c r="D46" s="37"/>
      <c r="E46" s="37"/>
      <c r="F46" s="58"/>
      <c r="G46" s="22"/>
      <c r="H46" s="34"/>
      <c r="I46" s="34"/>
      <c r="J46" s="32"/>
      <c r="K46" s="30"/>
      <c r="N46" s="80"/>
    </row>
    <row r="47" spans="1:11" ht="12.75">
      <c r="A47" s="83"/>
      <c r="B47" s="84"/>
      <c r="C47" s="28"/>
      <c r="D47" s="41"/>
      <c r="E47" s="41"/>
      <c r="F47" s="52"/>
      <c r="G47" s="22"/>
      <c r="H47" s="33"/>
      <c r="I47" s="33"/>
      <c r="J47" s="32"/>
      <c r="K47" s="30"/>
    </row>
    <row r="48" spans="1:11" ht="12.75">
      <c r="A48" s="35"/>
      <c r="B48" s="56"/>
      <c r="C48" s="37"/>
      <c r="D48" s="37"/>
      <c r="E48" s="37"/>
      <c r="F48" s="58"/>
      <c r="G48" s="22"/>
      <c r="H48" s="33"/>
      <c r="I48" s="33"/>
      <c r="J48" s="32"/>
      <c r="K48" s="30"/>
    </row>
    <row r="49" spans="1:11" ht="12.75">
      <c r="A49" s="55"/>
      <c r="B49" s="40"/>
      <c r="C49" s="28"/>
      <c r="D49" s="41"/>
      <c r="E49" s="41"/>
      <c r="F49" s="52"/>
      <c r="G49" s="22"/>
      <c r="H49" s="33"/>
      <c r="I49" s="33"/>
      <c r="J49" s="32"/>
      <c r="K49" s="30"/>
    </row>
    <row r="50" spans="1:13" ht="12.75" customHeight="1">
      <c r="A50" s="100" t="s">
        <v>12</v>
      </c>
      <c r="B50" s="101"/>
      <c r="C50" s="75">
        <f>+C23+C45</f>
        <v>198408788</v>
      </c>
      <c r="D50" s="75">
        <f>+D23+D45</f>
        <v>243229206</v>
      </c>
      <c r="E50" s="47">
        <f>+C50-D50</f>
        <v>-44820418</v>
      </c>
      <c r="F50" s="72">
        <f>+E50/D50</f>
        <v>-0.184272352556214</v>
      </c>
      <c r="G50" s="59" t="s">
        <v>13</v>
      </c>
      <c r="H50" s="76">
        <f>+H33+H45</f>
        <v>198408788</v>
      </c>
      <c r="I50" s="76">
        <f>+I33+I45</f>
        <v>243229206</v>
      </c>
      <c r="J50" s="73">
        <f>+H50-I50</f>
        <v>-44820418</v>
      </c>
      <c r="K50" s="72">
        <f>+J50/I50</f>
        <v>-0.184272352556214</v>
      </c>
      <c r="L50" s="49">
        <f>+H50-C50</f>
        <v>0</v>
      </c>
      <c r="M50" s="49">
        <f>+I50-D50</f>
        <v>0</v>
      </c>
    </row>
    <row r="51" spans="1:11" ht="12.75">
      <c r="A51" s="60"/>
      <c r="B51" s="61"/>
      <c r="C51" s="62"/>
      <c r="D51" s="62"/>
      <c r="E51" s="62"/>
      <c r="F51" s="62"/>
      <c r="G51" s="61"/>
      <c r="H51" s="63"/>
      <c r="I51" s="63"/>
      <c r="J51" s="63"/>
      <c r="K51" s="64"/>
    </row>
    <row r="52" spans="1:11" ht="12.75">
      <c r="A52" s="53"/>
      <c r="B52" s="65"/>
      <c r="C52" s="66"/>
      <c r="D52" s="66"/>
      <c r="E52" s="66"/>
      <c r="F52" s="67"/>
      <c r="G52" s="65"/>
      <c r="H52" s="68"/>
      <c r="I52" s="68"/>
      <c r="J52" s="68"/>
      <c r="K52" s="69"/>
    </row>
    <row r="53" spans="1:11" ht="12.75">
      <c r="A53" s="53"/>
      <c r="B53" s="65"/>
      <c r="C53" s="66"/>
      <c r="D53" s="66"/>
      <c r="E53" s="66"/>
      <c r="F53" s="70"/>
      <c r="G53" s="65"/>
      <c r="H53" s="68"/>
      <c r="I53" s="68"/>
      <c r="J53" s="68"/>
      <c r="K53" s="69"/>
    </row>
    <row r="54" spans="1:11" s="71" customFormat="1" ht="12.75">
      <c r="A54" s="81" t="s">
        <v>45</v>
      </c>
      <c r="B54" s="82"/>
      <c r="C54" s="82"/>
      <c r="D54" s="82"/>
      <c r="E54" s="82"/>
      <c r="F54" s="82"/>
      <c r="G54" s="82"/>
      <c r="H54" s="82" t="s">
        <v>47</v>
      </c>
      <c r="I54" s="82"/>
      <c r="J54" s="82"/>
      <c r="K54" s="103"/>
    </row>
    <row r="55" spans="1:11" s="71" customFormat="1" ht="12.75">
      <c r="A55" s="102" t="s">
        <v>63</v>
      </c>
      <c r="B55" s="97"/>
      <c r="C55" s="97"/>
      <c r="D55" s="97"/>
      <c r="E55" s="97"/>
      <c r="F55" s="97"/>
      <c r="G55" s="97"/>
      <c r="H55" s="97" t="s">
        <v>55</v>
      </c>
      <c r="I55" s="97"/>
      <c r="J55" s="97"/>
      <c r="K55" s="99"/>
    </row>
    <row r="56" spans="1:11" s="71" customFormat="1" ht="12.75">
      <c r="A56" s="98" t="s">
        <v>46</v>
      </c>
      <c r="B56" s="94"/>
      <c r="C56" s="94"/>
      <c r="D56" s="96"/>
      <c r="E56" s="96"/>
      <c r="F56" s="96"/>
      <c r="G56" s="96"/>
      <c r="H56" s="94" t="s">
        <v>50</v>
      </c>
      <c r="I56" s="94"/>
      <c r="J56" s="94"/>
      <c r="K56" s="95"/>
    </row>
    <row r="57" ht="12.75">
      <c r="F57" s="51"/>
    </row>
    <row r="59" ht="12.75">
      <c r="D59" s="80"/>
    </row>
    <row r="61" ht="12.75">
      <c r="F61" s="78"/>
    </row>
  </sheetData>
  <sheetProtection/>
  <mergeCells count="29">
    <mergeCell ref="F9:F11"/>
    <mergeCell ref="A26:B26"/>
    <mergeCell ref="A2:K2"/>
    <mergeCell ref="A3:K3"/>
    <mergeCell ref="B4:K4"/>
    <mergeCell ref="A10:B10"/>
    <mergeCell ref="K9:K11"/>
    <mergeCell ref="J9:J11"/>
    <mergeCell ref="A21:B21"/>
    <mergeCell ref="H56:K56"/>
    <mergeCell ref="D56:G56"/>
    <mergeCell ref="D55:G55"/>
    <mergeCell ref="D54:G54"/>
    <mergeCell ref="A56:C56"/>
    <mergeCell ref="A41:B41"/>
    <mergeCell ref="H55:K55"/>
    <mergeCell ref="A50:B50"/>
    <mergeCell ref="A55:C55"/>
    <mergeCell ref="H54:K54"/>
    <mergeCell ref="A54:C54"/>
    <mergeCell ref="A47:B47"/>
    <mergeCell ref="A44:B44"/>
    <mergeCell ref="A43:B43"/>
    <mergeCell ref="E9:E11"/>
    <mergeCell ref="A40:B40"/>
    <mergeCell ref="A12:B12"/>
    <mergeCell ref="A22:B22"/>
    <mergeCell ref="A30:B30"/>
    <mergeCell ref="A37:B37"/>
  </mergeCells>
  <printOptions verticalCentered="1"/>
  <pageMargins left="0.3937007874015748" right="0.3937007874015748" top="0" bottom="0" header="0" footer="0"/>
  <pageSetup fitToHeight="1" fitToWidth="1" horizontalDpi="600" verticalDpi="6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Daniel Cantoral</cp:lastModifiedBy>
  <cp:lastPrinted>2023-09-19T22:34:35Z</cp:lastPrinted>
  <dcterms:created xsi:type="dcterms:W3CDTF">2001-08-13T20:48:00Z</dcterms:created>
  <dcterms:modified xsi:type="dcterms:W3CDTF">2023-09-21T23:18:46Z</dcterms:modified>
  <cp:category/>
  <cp:version/>
  <cp:contentType/>
  <cp:contentStatus/>
</cp:coreProperties>
</file>