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jdcan\Desktop\JUNTA DE GOBIERNO 2023\05. PRESENTACIÓN DEL INFORME DE AUTOEVALUACIÓN\5.13 CUADROS DEL SISTEMA DE EVALUACION DE DESEMPEÑO\"/>
    </mc:Choice>
  </mc:AlternateContent>
  <xr:revisionPtr revIDLastSave="0" documentId="8_{A54F4740-F706-4404-A20A-B662900702D1}" xr6:coauthVersionLast="47" xr6:coauthVersionMax="47" xr10:uidLastSave="{00000000-0000-0000-0000-000000000000}"/>
  <bookViews>
    <workbookView xWindow="-108" yWindow="-108" windowWidth="23256" windowHeight="12456" tabRatio="748" firstSheet="1" activeTab="4" xr2:uid="{00000000-000D-0000-FFFF-FFFF00000000}"/>
  </bookViews>
  <sheets>
    <sheet name="COMPORT_GTO (ENTIDADES)" sheetId="3" r:id="rId1"/>
    <sheet name="CATEGORIAS PROGRAMATICAS" sheetId="15" r:id="rId2"/>
    <sheet name="INDICADORES DE DESEMPEÑO" sheetId="17" r:id="rId3"/>
    <sheet name="GASTO Pp IND DESEMP" sheetId="12" r:id="rId4"/>
    <sheet name="CRITERIOS SEMAFOROS" sheetId="13" r:id="rId5"/>
  </sheets>
  <definedNames>
    <definedName name="_xlnm._FilterDatabase" localSheetId="1" hidden="1">'CATEGORIAS PROGRAMATICAS'!#REF!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DESEMP'!$B$2:$L$44</definedName>
    <definedName name="_xlnm.Print_Area" localSheetId="2">'INDICADORES DE DESEMPEÑO'!$A$2:$J$34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7" l="1"/>
  <c r="J22" i="17" s="1"/>
  <c r="I21" i="17"/>
  <c r="J21" i="17" s="1"/>
  <c r="J20" i="17"/>
  <c r="I20" i="17"/>
  <c r="I19" i="17"/>
  <c r="J19" i="17" s="1"/>
  <c r="J18" i="17"/>
  <c r="I18" i="17"/>
  <c r="I17" i="17"/>
  <c r="J17" i="17" s="1"/>
  <c r="J16" i="17"/>
  <c r="I16" i="17"/>
  <c r="I15" i="17"/>
  <c r="J15" i="17" s="1"/>
  <c r="J14" i="17"/>
  <c r="I14" i="17"/>
  <c r="I13" i="17"/>
  <c r="J13" i="17" s="1"/>
  <c r="J12" i="17"/>
  <c r="I12" i="17"/>
  <c r="K20" i="12"/>
  <c r="G24" i="3" l="1"/>
  <c r="G25" i="3"/>
  <c r="H12" i="3" l="1"/>
  <c r="I23" i="15" l="1"/>
  <c r="L23" i="15" s="1"/>
  <c r="J23" i="15"/>
  <c r="K23" i="15"/>
  <c r="H26" i="15"/>
  <c r="G26" i="15"/>
  <c r="F26" i="15"/>
  <c r="E26" i="15"/>
  <c r="I26" i="15" s="1"/>
  <c r="D26" i="15"/>
  <c r="I18" i="15"/>
  <c r="L18" i="15"/>
  <c r="M18" i="15" s="1"/>
  <c r="J18" i="15"/>
  <c r="K18" i="15" s="1"/>
  <c r="I19" i="15"/>
  <c r="L19" i="15" s="1"/>
  <c r="J19" i="15"/>
  <c r="I20" i="15"/>
  <c r="L20" i="15" s="1"/>
  <c r="J20" i="15"/>
  <c r="K20" i="15"/>
  <c r="I21" i="15"/>
  <c r="J21" i="15"/>
  <c r="I22" i="15"/>
  <c r="L22" i="15"/>
  <c r="M22" i="15" s="1"/>
  <c r="J22" i="15"/>
  <c r="K21" i="15"/>
  <c r="L21" i="15"/>
  <c r="N21" i="15" s="1"/>
  <c r="M21" i="15"/>
  <c r="J13" i="12"/>
  <c r="L13" i="12" s="1"/>
  <c r="I13" i="12"/>
  <c r="M25" i="15"/>
  <c r="I8" i="15"/>
  <c r="J8" i="15"/>
  <c r="I9" i="15"/>
  <c r="J9" i="15"/>
  <c r="I10" i="15"/>
  <c r="J10" i="15"/>
  <c r="I11" i="15"/>
  <c r="J11" i="15"/>
  <c r="I12" i="15"/>
  <c r="L12" i="15" s="1"/>
  <c r="M12" i="15" s="1"/>
  <c r="J12" i="15"/>
  <c r="I13" i="15"/>
  <c r="J13" i="15"/>
  <c r="I14" i="15"/>
  <c r="L14" i="15" s="1"/>
  <c r="J14" i="15"/>
  <c r="K14" i="15" s="1"/>
  <c r="I15" i="15"/>
  <c r="L15" i="15" s="1"/>
  <c r="N15" i="15" s="1"/>
  <c r="J15" i="15"/>
  <c r="I16" i="15"/>
  <c r="L16" i="15" s="1"/>
  <c r="J16" i="15"/>
  <c r="K16" i="15" s="1"/>
  <c r="I17" i="15"/>
  <c r="J17" i="15"/>
  <c r="D24" i="15"/>
  <c r="D27" i="15" s="1"/>
  <c r="E24" i="15"/>
  <c r="E27" i="15" s="1"/>
  <c r="F24" i="15"/>
  <c r="G24" i="15"/>
  <c r="H24" i="15"/>
  <c r="F10" i="3"/>
  <c r="C10" i="3"/>
  <c r="F23" i="3"/>
  <c r="G23" i="3" s="1"/>
  <c r="C23" i="3"/>
  <c r="L14" i="3"/>
  <c r="L13" i="3"/>
  <c r="L12" i="3"/>
  <c r="L11" i="3"/>
  <c r="E10" i="3"/>
  <c r="E23" i="3"/>
  <c r="G14" i="3"/>
  <c r="H14" i="3" s="1"/>
  <c r="G13" i="3"/>
  <c r="H13" i="3" s="1"/>
  <c r="G12" i="3"/>
  <c r="G11" i="3"/>
  <c r="H11" i="3" s="1"/>
  <c r="G20" i="3"/>
  <c r="I20" i="3"/>
  <c r="G19" i="3"/>
  <c r="G18" i="3"/>
  <c r="I18" i="3" s="1"/>
  <c r="B23" i="3"/>
  <c r="F17" i="3"/>
  <c r="F16" i="3" s="1"/>
  <c r="E17" i="3"/>
  <c r="E16" i="3" s="1"/>
  <c r="C17" i="3"/>
  <c r="C16" i="3" s="1"/>
  <c r="B17" i="3"/>
  <c r="B16" i="3" s="1"/>
  <c r="D16" i="3"/>
  <c r="B10" i="3"/>
  <c r="L20" i="12"/>
  <c r="J21" i="3"/>
  <c r="I21" i="3"/>
  <c r="K15" i="15"/>
  <c r="I25" i="3"/>
  <c r="J25" i="3"/>
  <c r="J23" i="3"/>
  <c r="J24" i="3"/>
  <c r="I24" i="3"/>
  <c r="I23" i="3"/>
  <c r="I19" i="3"/>
  <c r="J19" i="3"/>
  <c r="K13" i="12" l="1"/>
  <c r="F27" i="15"/>
  <c r="K8" i="15"/>
  <c r="L8" i="15" s="1"/>
  <c r="M8" i="15" s="1"/>
  <c r="K11" i="15"/>
  <c r="L11" i="15" s="1"/>
  <c r="H27" i="15"/>
  <c r="K10" i="15"/>
  <c r="L10" i="15" s="1"/>
  <c r="M10" i="15" s="1"/>
  <c r="N16" i="15"/>
  <c r="M16" i="15"/>
  <c r="J26" i="15"/>
  <c r="K26" i="15" s="1"/>
  <c r="L26" i="15" s="1"/>
  <c r="K17" i="15"/>
  <c r="J24" i="15"/>
  <c r="K22" i="15"/>
  <c r="K19" i="15"/>
  <c r="L10" i="3"/>
  <c r="M20" i="15"/>
  <c r="N20" i="15"/>
  <c r="N19" i="15"/>
  <c r="M19" i="15"/>
  <c r="I11" i="3"/>
  <c r="J11" i="3"/>
  <c r="M23" i="15"/>
  <c r="N23" i="15"/>
  <c r="E27" i="3"/>
  <c r="K13" i="15"/>
  <c r="C27" i="3"/>
  <c r="K12" i="15"/>
  <c r="I24" i="15"/>
  <c r="G17" i="3"/>
  <c r="J17" i="3" s="1"/>
  <c r="M15" i="15"/>
  <c r="B27" i="3"/>
  <c r="K9" i="15"/>
  <c r="L9" i="15" s="1"/>
  <c r="N9" i="15" s="1"/>
  <c r="I14" i="3"/>
  <c r="J14" i="3"/>
  <c r="I12" i="3"/>
  <c r="J12" i="3"/>
  <c r="F27" i="3"/>
  <c r="M14" i="15"/>
  <c r="N14" i="15"/>
  <c r="I13" i="3"/>
  <c r="J13" i="3"/>
  <c r="G16" i="3"/>
  <c r="L17" i="15"/>
  <c r="J18" i="3"/>
  <c r="N8" i="15"/>
  <c r="L13" i="15"/>
  <c r="N22" i="15"/>
  <c r="N18" i="15"/>
  <c r="N12" i="15"/>
  <c r="G10" i="3"/>
  <c r="H10" i="3" s="1"/>
  <c r="K24" i="15" l="1"/>
  <c r="M9" i="15"/>
  <c r="N11" i="15"/>
  <c r="M11" i="15"/>
  <c r="J27" i="15"/>
  <c r="I17" i="3"/>
  <c r="I27" i="15"/>
  <c r="M26" i="15"/>
  <c r="N26" i="15"/>
  <c r="L24" i="15"/>
  <c r="M24" i="15" s="1"/>
  <c r="L27" i="3"/>
  <c r="G27" i="3"/>
  <c r="H27" i="3" s="1"/>
  <c r="M17" i="15"/>
  <c r="N17" i="15"/>
  <c r="N13" i="15"/>
  <c r="M13" i="15"/>
  <c r="I16" i="3"/>
  <c r="J16" i="3"/>
  <c r="I10" i="3"/>
  <c r="J10" i="3"/>
  <c r="N24" i="15" l="1"/>
  <c r="K27" i="15"/>
  <c r="L27" i="15" s="1"/>
  <c r="J27" i="3"/>
  <c r="I27" i="3"/>
  <c r="M27" i="15" l="1"/>
  <c r="N27" i="15"/>
</calcChain>
</file>

<file path=xl/sharedStrings.xml><?xml version="1.0" encoding="utf-8"?>
<sst xmlns="http://schemas.openxmlformats.org/spreadsheetml/2006/main" count="251" uniqueCount="176">
  <si>
    <t/>
  </si>
  <si>
    <t>PRESUPUESTO ANUAL</t>
  </si>
  <si>
    <t>CONTRA</t>
  </si>
  <si>
    <t>ORIGINAL</t>
  </si>
  <si>
    <t>MODIFICADO</t>
  </si>
  <si>
    <t>PROGRAMADO</t>
  </si>
  <si>
    <t>EJERCIDO</t>
  </si>
  <si>
    <t>( 1 )</t>
  </si>
  <si>
    <t>( 2 )</t>
  </si>
  <si>
    <t>( 3 )</t>
  </si>
  <si>
    <t>( 4 )</t>
  </si>
  <si>
    <t xml:space="preserve">                                                                      </t>
  </si>
  <si>
    <t>MENOR</t>
  </si>
  <si>
    <t>GASTO</t>
  </si>
  <si>
    <t>MAYOR</t>
  </si>
  <si>
    <t>ABSOLUTA</t>
  </si>
  <si>
    <t>RELATIVA</t>
  </si>
  <si>
    <t xml:space="preserve">GASTO CORRIENTE </t>
  </si>
  <si>
    <t xml:space="preserve">GASTO DE CAPITAL </t>
  </si>
  <si>
    <t>AI</t>
  </si>
  <si>
    <t xml:space="preserve">ABSOLUTA </t>
  </si>
  <si>
    <t xml:space="preserve">RELATIVA </t>
  </si>
  <si>
    <t>Menor Gasto</t>
  </si>
  <si>
    <t>Mayor Gasto</t>
  </si>
  <si>
    <t>Criterios de asignación de color de los semáforos.</t>
  </si>
  <si>
    <t>(Millones de pesos con un decimal)</t>
  </si>
  <si>
    <t xml:space="preserve">GASTO TOTAL  </t>
  </si>
  <si>
    <t>MENOR
GASTO</t>
  </si>
  <si>
    <t>MAYOR
GASTO</t>
  </si>
  <si>
    <t>VARIACIÓN</t>
  </si>
  <si>
    <t>SEMÁFORO</t>
  </si>
  <si>
    <t>APERTURA PROGRAMÁTICA
( DENOMINACIÓN DE LOS PROGRAMAS )</t>
  </si>
  <si>
    <t xml:space="preserve">VARIACIÓN </t>
  </si>
  <si>
    <t xml:space="preserve">SEMÁFORO </t>
  </si>
  <si>
    <t>EJERCIDO/PROGRAMADO</t>
  </si>
  <si>
    <t>C O N C E P T O</t>
  </si>
  <si>
    <t>SERVICIOS PERSONALES</t>
  </si>
  <si>
    <t>MATERIALES Y SUMINISTROS</t>
  </si>
  <si>
    <t>SERVICIOS GENERALES</t>
  </si>
  <si>
    <t>BIENES MUEBLES E INMUEBLES</t>
  </si>
  <si>
    <r>
      <t xml:space="preserve">AVANCE EN </t>
    </r>
    <r>
      <rPr>
        <b/>
        <sz val="11"/>
        <rFont val="Arial"/>
        <family val="2"/>
      </rPr>
      <t>%</t>
    </r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</si>
  <si>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</si>
  <si>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</si>
  <si>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r>
      <t xml:space="preserve">(7) = </t>
    </r>
    <r>
      <rPr>
        <sz val="10"/>
        <rFont val="Arial"/>
        <family val="2"/>
      </rPr>
      <t>(4) / (2)</t>
    </r>
  </si>
  <si>
    <t>OBRAS PUBLICAS</t>
  </si>
  <si>
    <t>I.- GASTO CORRIENTE</t>
  </si>
  <si>
    <t>II.- GASTO DE CAPITAL</t>
  </si>
  <si>
    <t>III.- OPERACIONES AJENAS NETAS</t>
  </si>
  <si>
    <t>OTRAS EROGACIONES</t>
  </si>
  <si>
    <t>TERCEROS</t>
  </si>
  <si>
    <t>RECUPERABLES</t>
  </si>
  <si>
    <t>IV.- TOTAL DEL GASTO</t>
  </si>
  <si>
    <t>T  O  T  A  L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</si>
  <si>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</si>
  <si>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>PP*</t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</si>
  <si>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</si>
  <si>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% TPP** "E" vs TOTAL</t>
  </si>
  <si>
    <t>AVANCE DEL GASTO PUBLICO POR PROGRAMA PRESUPUESTARIO</t>
  </si>
  <si>
    <t>TOTAL PROGRAMAS PRESUPUESTARIOS "E" (PRESTACION DE SERVICIOS PUBLICOS)</t>
  </si>
  <si>
    <t xml:space="preserve">  INVERSIÓN FÍSICA</t>
  </si>
  <si>
    <t xml:space="preserve">  INVERSIÓN FINANCIERA</t>
  </si>
  <si>
    <t>ANEXO  II</t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</si>
  <si>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</si>
  <si>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</si>
  <si>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ANEXO IV</t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</si>
  <si>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</si>
  <si>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</si>
  <si>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</si>
  <si>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</si>
  <si>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</si>
  <si>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</si>
  <si>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</si>
  <si>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</si>
  <si>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</si>
  <si>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</si>
  <si>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</si>
  <si>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UNIDAD DE MEDIDA</t>
  </si>
  <si>
    <t>FRECUENCIA DE MEDICIÓN</t>
  </si>
  <si>
    <t>PERIODO Y VALOR DE LA LINEA BASE</t>
  </si>
  <si>
    <t>META</t>
  </si>
  <si>
    <t>NIVEL DE OBJETIVO</t>
  </si>
  <si>
    <t>TIPO</t>
  </si>
  <si>
    <t>NOMBRE</t>
  </si>
  <si>
    <t>DEFINICIÓN</t>
  </si>
  <si>
    <t>DIFERENCIA ABSOLUTA</t>
  </si>
  <si>
    <t>PLANEADA</t>
  </si>
  <si>
    <t>REALIZADA</t>
  </si>
  <si>
    <t>Criterios de asignación de color de los semáforos</t>
  </si>
  <si>
    <t>Correctivo</t>
  </si>
  <si>
    <t>Mayor al 10%</t>
  </si>
  <si>
    <t>Preventivo</t>
  </si>
  <si>
    <t>Mayor al 5% y hasta el 10%</t>
  </si>
  <si>
    <t>Razonable</t>
  </si>
  <si>
    <t>Menor al 5%</t>
  </si>
  <si>
    <t>Cumplimiento del 90% al 99%</t>
  </si>
  <si>
    <t>Cumplimiento igual o mayor al 100%</t>
  </si>
  <si>
    <t xml:space="preserve"> </t>
  </si>
  <si>
    <t>ANEXO V</t>
  </si>
  <si>
    <t xml:space="preserve">INDICADORES DE DESEMPEÑO POR PROGRAMA PRESUPUESTARIO </t>
  </si>
  <si>
    <t>INDICADOR</t>
  </si>
  <si>
    <t xml:space="preserve">META </t>
  </si>
  <si>
    <t>PORCENTAJE 
DE AVANCE</t>
  </si>
  <si>
    <t xml:space="preserve">NOMBRE </t>
  </si>
  <si>
    <t>DEFINICION</t>
  </si>
  <si>
    <t>Enero-__________</t>
  </si>
  <si>
    <t>Criterios de asignación de color de los semáforos del avance financiero del Pp.</t>
  </si>
  <si>
    <t>Criterios de asignación de color de los semáforos del avance de las metas de los indicadores.</t>
  </si>
  <si>
    <t>Cumplimiento inferior al 90%</t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</si>
  <si>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</si>
  <si>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</si>
  <si>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Avance del Gasto por Programa Presupuestario (Pp) y Cumplimiento de Metas de los Indicadores de Desempeño 
que conforman su Matriz de Indicadores para Resultados (MIR)</t>
  </si>
  <si>
    <t>Estratégico</t>
  </si>
  <si>
    <t>Propósito</t>
  </si>
  <si>
    <t>ACUMULADO  AL MES DE JUNIO</t>
  </si>
  <si>
    <t>E</t>
  </si>
  <si>
    <t>M</t>
  </si>
  <si>
    <t>O</t>
  </si>
  <si>
    <t>DESARROLLO TECNOLOGICO E INNOVACION Y ELABORACIÓN DE PUBLICACIONES</t>
  </si>
  <si>
    <t>ACTIVIDADES DE APOYO ADMINISTRATIVO</t>
  </si>
  <si>
    <t>ACTIVIDADES DE APOYO A LA FUNCION PÚBLICA Y BUEN GOBIERNO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</si>
  <si>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</si>
  <si>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r>
      <t xml:space="preserve">Programa Presupuestario Seleccionado </t>
    </r>
    <r>
      <rPr>
        <b/>
        <vertAlign val="superscript"/>
        <sz val="12"/>
        <rFont val="Montserrat"/>
      </rPr>
      <t xml:space="preserve">1/ </t>
    </r>
    <r>
      <rPr>
        <b/>
        <sz val="10"/>
        <rFont val="Montserrat"/>
      </rPr>
      <t xml:space="preserve">: </t>
    </r>
  </si>
  <si>
    <r>
      <t>FUENTES DE INFORMACIÓN:</t>
    </r>
    <r>
      <rPr>
        <sz val="10"/>
        <rFont val="Montserrat"/>
      </rPr>
      <t xml:space="preserve"> Sistema Integral de Información de los Ingresos y Gasto Público  (SII@WEB) y Portal Aplicativo de la Secretaría de Hacienda y Crédito Público "PASH" (Módulo PbR-Evaluación del Desempeño)</t>
    </r>
  </si>
  <si>
    <r>
      <t>AI =</t>
    </r>
    <r>
      <rPr>
        <sz val="10"/>
        <rFont val="Montserrat"/>
      </rPr>
      <t xml:space="preserve"> </t>
    </r>
    <r>
      <rPr>
        <i/>
        <sz val="10"/>
        <rFont val="Montserrat"/>
      </rPr>
      <t>Actividad Institucional</t>
    </r>
  </si>
  <si>
    <r>
      <t>PP</t>
    </r>
    <r>
      <rPr>
        <i/>
        <sz val="10"/>
        <rFont val="Montserrat"/>
      </rPr>
      <t xml:space="preserve"> = Programa Presupuestario, de acuerdo con el Análisis Funcional Programático Económico del Presupuesto de Egresos de la Federación para el Ejercicio Fiscal.</t>
    </r>
  </si>
  <si>
    <r>
      <t xml:space="preserve">1/  </t>
    </r>
    <r>
      <rPr>
        <sz val="10"/>
        <rFont val="Montserrat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</si>
  <si>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r>
      <t>NOTA:</t>
    </r>
    <r>
      <rPr>
        <sz val="10"/>
        <rFont val="Montserrat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</si>
  <si>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EVOLUCION DEL GASTO PROGRAMABLE DE ENERO A JUNIO DE 2023</t>
  </si>
  <si>
    <t>PERIODO A EVALUAR DE ENERO A JUNIO  DEL 2023</t>
  </si>
  <si>
    <t>DE ENERO A JUNIO 2023</t>
  </si>
  <si>
    <t xml:space="preserve"> CLAVE DE LA ENTIDAD: 91E                                   NOMBRE DE  LA ENTIDAD: EL COLEGIO DE LA FRONTERA SUR  </t>
  </si>
  <si>
    <t>CLAVE DE LA INSTITUCION: 91E                                                       NOMBRE DE LA INSTITUCIÓN:  EL COLEGIO DE LA FRONTERA SUR</t>
  </si>
  <si>
    <t>W</t>
  </si>
  <si>
    <t>OPERACIONES AJENAS NETAS</t>
  </si>
  <si>
    <t>9</t>
  </si>
  <si>
    <t>EJERCIDO 2022</t>
  </si>
  <si>
    <t>E003</t>
  </si>
  <si>
    <t>Investigación científica, desarrollo e innovación</t>
  </si>
  <si>
    <t xml:space="preserve">CLAVE DE LA INSTITUCION: 91E                          NOMBRE DE LA INSTITUCIÓN: EL COLEGIO DE LA FRONTERA SUR 
</t>
  </si>
  <si>
    <t>Porcentaje</t>
  </si>
  <si>
    <t>Anual</t>
  </si>
  <si>
    <t>Porcentaje de estudiantes inscritos en alguna especialidad, maestría o doctorado pertenecientes al Programa Nacional de Posgrados de Calidad (PNPC) que ofrecen los Centros Públicos de Investigación (CPI CONAHCYT)</t>
  </si>
  <si>
    <t>(Número de estudiantes en alguna especialidad, maestría o doctorado perteneciente al Programa Nacional de Posgrados de Calidad (PNPC) que imparten los CPI CONAHCYT en el año t / Total de estudiantes inscritos en los CPI CONAHCYT en el año t)*100</t>
  </si>
  <si>
    <t>ENERO - JUNIO 2023</t>
  </si>
  <si>
    <t>ANEXO III</t>
  </si>
  <si>
    <t xml:space="preserve">CLAVE DE LA INSTITUCION:  91E             NOMBRE DE LA INSTITUCIÓN:  EL COLEGIO DE LA FRONTERA SUR </t>
  </si>
  <si>
    <t>Proporción de publicaciones arbitradas por investigador de los Centros de Investigación CONACYT</t>
  </si>
  <si>
    <t>(Suma del número de publicaciones arbitradas en el ejercicio fiscal en el año t / Suma de investigadores en Centros de Investigación  CONACYT en el ejercicio fiscal en el año t)</t>
  </si>
  <si>
    <t>Proporción</t>
  </si>
  <si>
    <t xml:space="preserve">Anual </t>
  </si>
  <si>
    <t>Porcentaje de proyectos interinstitucionales generados</t>
  </si>
  <si>
    <t>(Suma de los proyectos interinstitucionales generados por los CPI durante el ejercicio fiscal en curso/ Suma de los proyectos de investigación generados por los CPI durante el ejercicio fiscal en curso)*100</t>
  </si>
  <si>
    <t>Proporción de Posgrados de calidad</t>
  </si>
  <si>
    <t>Número de programas registrados en el Programa Nacional de Posgrados de Calidad ofrecidos por los Centros Públicos de Investigación del Consejo Nacional de Ciencia y Tecnología / Número total de programas de posgrado reconocidos por el Consejo Nacional de Ciencia y Tecnología en el Programa Nacional de Posgrados de Calidad</t>
  </si>
  <si>
    <t>Tasa de variación del número de contratos o convenios firmados vigentes realizados</t>
  </si>
  <si>
    <t>(Suma de contratos o convenios de transferencia de conocimiento, innovación tecnológica, social económica o ambiental firmados vigentes realizados por los CPI en el año t / Suma del número de contratos o convenios de transferencia de conocimiento, innovación tecnológica, social económica o ambiental firmados vigentes  realizados por los CPI en el año t-1)-1)*</t>
  </si>
  <si>
    <t>Tasa</t>
  </si>
  <si>
    <t>Tasa de variación de Actividades de divulgación y difusión de la ciencia</t>
  </si>
  <si>
    <t>(Número de actividades de divulgación dirigidas al público en general en el año t/  Número de actividades de divulgación dirigidas al público en general en año t-1)-1)*100</t>
  </si>
  <si>
    <t>Gestión</t>
  </si>
  <si>
    <t>Eficiencia terminal de alumnos por cohorte</t>
  </si>
  <si>
    <t>(Número de alumnos graduados por cohorte / Número de alumnos matriculados por cohorte)*100</t>
  </si>
  <si>
    <t>Eficiencia</t>
  </si>
  <si>
    <t>Porcentaje de Proyectos finalizados en tiempo y forma</t>
  </si>
  <si>
    <t>(Número de proyectos finalizados en tiempo y forma en el año t / Número total de proyectos en el año t)*100</t>
  </si>
  <si>
    <t>Proporción de recursos para la investigación</t>
  </si>
  <si>
    <t>(Monto total de recursos externos obtenido por proyectos de investigación en el año t/ Monto total de recursos fiscales destinados a la investigación en el año t)</t>
  </si>
  <si>
    <t>Tasa de variación de solicitudes de ingreso (incluye FIDERH)</t>
  </si>
  <si>
    <t>((Número de solicitudes de ingreso recibidas en el año t /Número de solicitudes de ingreso recibidas en el año t-1)-1)*100</t>
  </si>
  <si>
    <t>Porcentaje de alumnos de los Centros Públicos de Investigación CONACYT apoyados</t>
  </si>
  <si>
    <t>(Número de alumnos apoyados en el año t/Número de alumnos matriculados en el año t)*100</t>
  </si>
  <si>
    <t>Razón de participación en actividades de divulgación</t>
  </si>
  <si>
    <t xml:space="preserve">(Número de actividades de divulgación dirigidas al público en general en el año t / Número de personal de Ciencia y Tecnología en el año t) </t>
  </si>
  <si>
    <t>Razón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</si>
  <si>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</si>
  <si>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PRESUPUESTO ANUAL 2023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</si>
</sst>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4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sz val="10"/>
      <name val="Montserrat"/>
    </font>
    <font>
      <b/>
      <sz val="12"/>
      <name val="Montserrat"/>
    </font>
    <font>
      <b/>
      <sz val="11"/>
      <name val="Montserrat"/>
    </font>
    <font>
      <b/>
      <sz val="10"/>
      <name val="Montserrat"/>
    </font>
    <font>
      <b/>
      <vertAlign val="superscript"/>
      <sz val="12"/>
      <name val="Montserrat"/>
    </font>
    <font>
      <b/>
      <sz val="8"/>
      <name val="Montserrat"/>
    </font>
    <font>
      <sz val="8"/>
      <name val="Montserrat"/>
    </font>
    <font>
      <sz val="10"/>
      <color indexed="9"/>
      <name val="Montserrat"/>
    </font>
    <font>
      <i/>
      <sz val="10"/>
      <name val="Montserrat"/>
    </font>
    <font>
      <b/>
      <i/>
      <sz val="10"/>
      <name val="Montserrat"/>
    </font>
    <font>
      <b/>
      <u/>
      <sz val="10"/>
      <name val="Montserrat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09">
    <xf numFmtId="0" fontId="0" fillId="0" borderId="0" xfId="0"/>
    <xf numFmtId="0" fontId="0" fillId="2" borderId="0" xfId="0" applyFill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0" xfId="0" applyNumberFormat="1" applyFont="1"/>
    <xf numFmtId="167" fontId="0" fillId="0" borderId="0" xfId="0" applyNumberFormat="1"/>
    <xf numFmtId="164" fontId="0" fillId="0" borderId="0" xfId="0" applyNumberFormat="1"/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7" fillId="2" borderId="8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/>
    <xf numFmtId="0" fontId="10" fillId="0" borderId="2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13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Continuous"/>
    </xf>
    <xf numFmtId="49" fontId="10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3"/>
    </xf>
    <xf numFmtId="164" fontId="19" fillId="0" borderId="4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4" fontId="19" fillId="2" borderId="4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vertical="center"/>
    </xf>
    <xf numFmtId="0" fontId="6" fillId="2" borderId="0" xfId="0" applyFont="1" applyFill="1"/>
    <xf numFmtId="0" fontId="20" fillId="0" borderId="0" xfId="0" applyFont="1" applyAlignment="1">
      <alignment horizontal="left" indent="5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Border="1" applyAlignment="1">
      <alignment horizontal="left" indent="1"/>
    </xf>
    <xf numFmtId="168" fontId="21" fillId="0" borderId="21" xfId="0" applyNumberFormat="1" applyFont="1" applyBorder="1" applyAlignment="1">
      <alignment horizontal="right" vertical="center"/>
    </xf>
    <xf numFmtId="168" fontId="21" fillId="0" borderId="2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Border="1" applyAlignment="1">
      <alignment horizontal="right" vertical="center" wrapText="1"/>
    </xf>
    <xf numFmtId="168" fontId="2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Border="1" applyAlignment="1">
      <alignment horizontal="right" vertical="center"/>
    </xf>
    <xf numFmtId="168" fontId="21" fillId="0" borderId="26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Border="1" applyAlignment="1">
      <alignment horizontal="right" vertical="center"/>
    </xf>
    <xf numFmtId="168" fontId="21" fillId="0" borderId="27" xfId="0" applyNumberFormat="1" applyFont="1" applyBorder="1" applyAlignment="1">
      <alignment horizontal="right" vertical="center"/>
    </xf>
    <xf numFmtId="3" fontId="6" fillId="0" borderId="0" xfId="0" applyNumberFormat="1" applyFont="1"/>
    <xf numFmtId="164" fontId="19" fillId="0" borderId="2" xfId="0" applyNumberFormat="1" applyFont="1" applyBorder="1" applyAlignment="1" applyProtection="1">
      <alignment horizontal="right" vertical="center"/>
      <protection locked="0"/>
    </xf>
    <xf numFmtId="164" fontId="19" fillId="0" borderId="8" xfId="0" applyNumberFormat="1" applyFont="1" applyBorder="1" applyAlignment="1" applyProtection="1">
      <alignment horizontal="right" vertical="center"/>
      <protection locked="0"/>
    </xf>
    <xf numFmtId="168" fontId="6" fillId="0" borderId="28" xfId="1" applyNumberFormat="1" applyFont="1" applyBorder="1" applyAlignment="1">
      <alignment vertical="center"/>
    </xf>
    <xf numFmtId="168" fontId="6" fillId="0" borderId="26" xfId="1" applyNumberFormat="1" applyFont="1" applyBorder="1" applyAlignment="1">
      <alignment vertical="center"/>
    </xf>
    <xf numFmtId="164" fontId="6" fillId="0" borderId="26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0" fontId="22" fillId="0" borderId="0" xfId="0" applyFont="1"/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30" xfId="0" applyNumberFormat="1" applyFont="1" applyBorder="1" applyAlignment="1">
      <alignment horizontal="right" vertical="center"/>
    </xf>
    <xf numFmtId="168" fontId="6" fillId="0" borderId="30" xfId="1" applyNumberFormat="1" applyFont="1" applyBorder="1" applyAlignment="1">
      <alignment vertical="center"/>
    </xf>
    <xf numFmtId="164" fontId="6" fillId="0" borderId="31" xfId="0" applyNumberFormat="1" applyFont="1" applyBorder="1" applyAlignment="1" applyProtection="1">
      <alignment horizontal="right" vertical="center"/>
      <protection locked="0"/>
    </xf>
    <xf numFmtId="164" fontId="6" fillId="0" borderId="31" xfId="0" applyNumberFormat="1" applyFont="1" applyBorder="1" applyAlignment="1">
      <alignment horizontal="right" vertical="center"/>
    </xf>
    <xf numFmtId="168" fontId="6" fillId="0" borderId="31" xfId="1" applyNumberFormat="1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right" vertical="center"/>
      <protection locked="0"/>
    </xf>
    <xf numFmtId="164" fontId="6" fillId="0" borderId="34" xfId="0" applyNumberFormat="1" applyFont="1" applyBorder="1" applyAlignment="1" applyProtection="1">
      <alignment horizontal="right" vertical="center"/>
      <protection locked="0"/>
    </xf>
    <xf numFmtId="164" fontId="24" fillId="2" borderId="2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4" fontId="24" fillId="0" borderId="4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indent="5"/>
    </xf>
    <xf numFmtId="164" fontId="24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4" fontId="6" fillId="0" borderId="32" xfId="0" applyNumberFormat="1" applyFont="1" applyBorder="1" applyAlignment="1" applyProtection="1">
      <alignment horizontal="right" vertical="center"/>
      <protection locked="0"/>
    </xf>
    <xf numFmtId="164" fontId="6" fillId="0" borderId="35" xfId="0" applyNumberFormat="1" applyFont="1" applyBorder="1" applyAlignment="1" applyProtection="1">
      <alignment horizontal="right" vertical="center"/>
      <protection locked="0"/>
    </xf>
    <xf numFmtId="164" fontId="6" fillId="0" borderId="30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0" borderId="37" xfId="0" applyFont="1" applyBorder="1"/>
    <xf numFmtId="165" fontId="10" fillId="0" borderId="7" xfId="0" applyNumberFormat="1" applyFont="1" applyBorder="1" applyAlignment="1">
      <alignment horizontal="right" vertical="center" indent="3"/>
    </xf>
    <xf numFmtId="164" fontId="6" fillId="0" borderId="38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 applyProtection="1">
      <alignment vertical="center"/>
      <protection locked="0"/>
    </xf>
    <xf numFmtId="164" fontId="6" fillId="0" borderId="39" xfId="0" applyNumberFormat="1" applyFont="1" applyBorder="1" applyAlignment="1" applyProtection="1">
      <alignment vertical="center"/>
      <protection locked="0"/>
    </xf>
    <xf numFmtId="164" fontId="6" fillId="0" borderId="37" xfId="0" applyNumberFormat="1" applyFont="1" applyBorder="1" applyAlignment="1" applyProtection="1">
      <alignment vertical="center"/>
      <protection locked="0"/>
    </xf>
    <xf numFmtId="164" fontId="6" fillId="0" borderId="5" xfId="0" applyNumberFormat="1" applyFont="1" applyBorder="1" applyAlignment="1">
      <alignment vertical="center"/>
    </xf>
    <xf numFmtId="164" fontId="6" fillId="0" borderId="39" xfId="0" applyNumberFormat="1" applyFont="1" applyBorder="1" applyAlignment="1">
      <alignment vertical="center"/>
    </xf>
    <xf numFmtId="0" fontId="6" fillId="0" borderId="40" xfId="0" applyFont="1" applyBorder="1" applyAlignment="1" applyProtection="1">
      <alignment vertical="center" wrapText="1"/>
      <protection locked="0"/>
    </xf>
    <xf numFmtId="164" fontId="6" fillId="0" borderId="40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4" fillId="0" borderId="2" xfId="0" applyNumberFormat="1" applyFont="1" applyBorder="1" applyAlignment="1" applyProtection="1">
      <alignment vertical="center"/>
      <protection locked="0"/>
    </xf>
    <xf numFmtId="164" fontId="24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19" fillId="0" borderId="8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 wrapText="1"/>
    </xf>
    <xf numFmtId="168" fontId="21" fillId="0" borderId="44" xfId="0" applyNumberFormat="1" applyFont="1" applyBorder="1" applyAlignment="1">
      <alignment horizontal="right" vertical="center"/>
    </xf>
    <xf numFmtId="168" fontId="21" fillId="0" borderId="45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 indent="3"/>
    </xf>
    <xf numFmtId="0" fontId="6" fillId="0" borderId="0" xfId="0" applyFont="1" applyAlignment="1" applyProtection="1">
      <alignment horizontal="left" indent="5"/>
      <protection locked="0"/>
    </xf>
    <xf numFmtId="168" fontId="21" fillId="0" borderId="18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/>
    <xf numFmtId="0" fontId="31" fillId="0" borderId="0" xfId="0" applyFont="1" applyAlignment="1">
      <alignment vertical="center" wrapText="1"/>
    </xf>
    <xf numFmtId="0" fontId="36" fillId="4" borderId="41" xfId="0" applyFont="1" applyFill="1" applyBorder="1" applyAlignment="1">
      <alignment horizontal="center"/>
    </xf>
    <xf numFmtId="0" fontId="36" fillId="4" borderId="41" xfId="0" applyFont="1" applyFill="1" applyBorder="1" applyAlignment="1">
      <alignment horizontal="center" vertical="center" wrapText="1"/>
    </xf>
    <xf numFmtId="0" fontId="37" fillId="4" borderId="41" xfId="0" applyFont="1" applyFill="1" applyBorder="1"/>
    <xf numFmtId="0" fontId="31" fillId="0" borderId="41" xfId="0" applyFont="1" applyBorder="1" applyAlignment="1">
      <alignment horizontal="center" vertical="center" wrapText="1"/>
    </xf>
    <xf numFmtId="166" fontId="31" fillId="0" borderId="41" xfId="0" applyNumberFormat="1" applyFont="1" applyBorder="1" applyAlignment="1">
      <alignment horizontal="center" vertical="center"/>
    </xf>
    <xf numFmtId="166" fontId="38" fillId="5" borderId="41" xfId="0" applyNumberFormat="1" applyFont="1" applyFill="1" applyBorder="1" applyAlignment="1">
      <alignment horizontal="center" vertical="center"/>
    </xf>
    <xf numFmtId="0" fontId="31" fillId="0" borderId="42" xfId="0" applyFont="1" applyBorder="1"/>
    <xf numFmtId="166" fontId="31" fillId="0" borderId="42" xfId="0" applyNumberFormat="1" applyFont="1" applyBorder="1" applyAlignment="1">
      <alignment horizontal="center" vertical="center"/>
    </xf>
    <xf numFmtId="167" fontId="38" fillId="6" borderId="5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7" fontId="31" fillId="0" borderId="0" xfId="0" applyNumberFormat="1" applyFont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49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164" fontId="6" fillId="0" borderId="51" xfId="0" applyNumberFormat="1" applyFont="1" applyBorder="1" applyAlignment="1" applyProtection="1">
      <alignment vertical="center"/>
      <protection locked="0"/>
    </xf>
    <xf numFmtId="0" fontId="1" fillId="0" borderId="41" xfId="2" applyBorder="1" applyAlignment="1">
      <alignment horizontal="center" vertical="center" wrapText="1"/>
    </xf>
    <xf numFmtId="0" fontId="44" fillId="9" borderId="41" xfId="2" applyFont="1" applyFill="1" applyBorder="1" applyAlignment="1">
      <alignment vertical="center" wrapText="1"/>
    </xf>
    <xf numFmtId="0" fontId="1" fillId="0" borderId="41" xfId="2" applyBorder="1" applyAlignment="1" applyProtection="1">
      <alignment horizontal="center"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2" fontId="1" fillId="0" borderId="41" xfId="2" applyNumberFormat="1" applyBorder="1" applyAlignment="1">
      <alignment horizontal="center" vertical="center" wrapText="1"/>
    </xf>
    <xf numFmtId="0" fontId="1" fillId="0" borderId="0" xfId="2"/>
    <xf numFmtId="0" fontId="28" fillId="0" borderId="0" xfId="2" applyFont="1"/>
    <xf numFmtId="0" fontId="17" fillId="0" borderId="0" xfId="2" applyFont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43" xfId="2" applyBorder="1"/>
    <xf numFmtId="0" fontId="1" fillId="0" borderId="66" xfId="2" applyBorder="1" applyAlignment="1">
      <alignment horizontal="center" vertical="center" wrapText="1"/>
    </xf>
    <xf numFmtId="0" fontId="1" fillId="0" borderId="41" xfId="2" applyBorder="1" applyAlignment="1">
      <alignment horizontal="left" vertical="center" wrapText="1"/>
    </xf>
    <xf numFmtId="0" fontId="1" fillId="0" borderId="41" xfId="2" applyBorder="1" applyAlignment="1" applyProtection="1">
      <alignment horizontal="justify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 wrapText="1"/>
    </xf>
    <xf numFmtId="168" fontId="21" fillId="0" borderId="67" xfId="2" applyNumberFormat="1" applyFont="1" applyBorder="1" applyAlignment="1">
      <alignment horizontal="right" wrapText="1"/>
    </xf>
    <xf numFmtId="0" fontId="1" fillId="0" borderId="0" xfId="2" applyAlignment="1">
      <alignment wrapText="1"/>
    </xf>
    <xf numFmtId="0" fontId="1" fillId="0" borderId="41" xfId="2" applyBorder="1" applyAlignment="1" applyProtection="1">
      <alignment vertical="center" wrapText="1"/>
      <protection locked="0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9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42" xfId="2" applyBorder="1"/>
    <xf numFmtId="0" fontId="1" fillId="0" borderId="0" xfId="2" applyAlignment="1">
      <alignment vertical="top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31" fillId="0" borderId="4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horizontal="justify" vertical="center" wrapText="1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0" fillId="0" borderId="60" xfId="2" applyFont="1" applyBorder="1" applyAlignment="1">
      <alignment horizontal="center" vertical="center" wrapText="1"/>
    </xf>
    <xf numFmtId="0" fontId="1" fillId="0" borderId="59" xfId="2" applyBorder="1" applyAlignment="1">
      <alignment horizontal="center"/>
    </xf>
    <xf numFmtId="0" fontId="1" fillId="0" borderId="61" xfId="2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" fillId="0" borderId="63" xfId="2" applyBorder="1"/>
    <xf numFmtId="0" fontId="1" fillId="0" borderId="59" xfId="2" applyBorder="1"/>
    <xf numFmtId="0" fontId="1" fillId="0" borderId="61" xfId="2" applyBorder="1"/>
    <xf numFmtId="0" fontId="10" fillId="0" borderId="61" xfId="2" applyFont="1" applyBorder="1" applyAlignment="1">
      <alignment horizontal="center" vertical="center" wrapText="1"/>
    </xf>
    <xf numFmtId="0" fontId="10" fillId="0" borderId="60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10" fillId="0" borderId="5" xfId="2" applyFont="1" applyBorder="1" applyAlignment="1">
      <alignment horizontal="center" vertical="center" wrapText="1"/>
    </xf>
    <xf numFmtId="0" fontId="1" fillId="0" borderId="15" xfId="2" applyBorder="1"/>
    <xf numFmtId="0" fontId="10" fillId="0" borderId="54" xfId="2" applyFont="1" applyBorder="1" applyAlignment="1">
      <alignment horizontal="center" vertical="center" wrapText="1"/>
    </xf>
    <xf numFmtId="0" fontId="1" fillId="0" borderId="14" xfId="2" applyBorder="1"/>
    <xf numFmtId="0" fontId="1" fillId="0" borderId="55" xfId="2" applyBorder="1"/>
    <xf numFmtId="0" fontId="1" fillId="0" borderId="56" xfId="2" applyBorder="1"/>
    <xf numFmtId="0" fontId="1" fillId="0" borderId="0" xfId="2"/>
    <xf numFmtId="0" fontId="1" fillId="0" borderId="57" xfId="2" applyBorder="1"/>
    <xf numFmtId="0" fontId="10" fillId="0" borderId="58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/>
    </xf>
    <xf numFmtId="0" fontId="1" fillId="0" borderId="62" xfId="2" applyBorder="1"/>
    <xf numFmtId="0" fontId="1" fillId="0" borderId="47" xfId="2" applyBorder="1"/>
    <xf numFmtId="0" fontId="1" fillId="0" borderId="65" xfId="2" applyBorder="1"/>
    <xf numFmtId="0" fontId="10" fillId="0" borderId="39" xfId="2" applyFont="1" applyBorder="1" applyAlignment="1">
      <alignment horizontal="center" vertical="center"/>
    </xf>
    <xf numFmtId="0" fontId="1" fillId="0" borderId="64" xfId="2" applyBorder="1"/>
    <xf numFmtId="0" fontId="31" fillId="3" borderId="41" xfId="0" applyFont="1" applyFill="1" applyBorder="1" applyAlignment="1">
      <alignment horizontal="center" vertical="center" wrapText="1"/>
    </xf>
    <xf numFmtId="0" fontId="36" fillId="4" borderId="41" xfId="0" applyFont="1" applyFill="1" applyBorder="1" applyAlignment="1">
      <alignment horizontal="center" vertical="center" wrapText="1"/>
    </xf>
    <xf numFmtId="0" fontId="38" fillId="7" borderId="41" xfId="0" applyFont="1" applyFill="1" applyBorder="1" applyAlignment="1">
      <alignment horizontal="center" vertical="center" wrapText="1"/>
    </xf>
    <xf numFmtId="0" fontId="31" fillId="8" borderId="4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 wrapText="1"/>
    </xf>
    <xf numFmtId="0" fontId="31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/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4" borderId="41" xfId="0" applyFont="1" applyFill="1" applyBorder="1" applyAlignment="1">
      <alignment horizontal="center"/>
    </xf>
  </cellXfs>
  <cellStyles count="3">
    <cellStyle name="Normal" xfId="0" builtinId="0"/>
    <cellStyle name="Normal 2" xfId="2" xr:uid="{8C435D1B-2CD4-4879-9B89-30BBBA341F3E}"/>
    <cellStyle name="Porcentual_3T_4 011_SEP_Actividad_Prioritaria_sept2004" xfId="1" xr:uid="{00000000-0005-0000-0000-000001000000}"/>
  </cellStyles>
  <dxfs count="29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322955" y="6699885"/>
          <a:ext cx="3093720" cy="113284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18935"/>
          <a:ext cx="2837180" cy="114236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33450" y="6877050"/>
          <a:ext cx="7772400" cy="1123950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26</xdr:row>
      <xdr:rowOff>66675</xdr:rowOff>
    </xdr:from>
    <xdr:to>
      <xdr:col>4</xdr:col>
      <xdr:colOff>9525</xdr:colOff>
      <xdr:row>33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E975CAD-1FAC-4789-8F88-E38A475F5928}"/>
            </a:ext>
          </a:extLst>
        </xdr:cNvPr>
        <xdr:cNvGrpSpPr>
          <a:grpSpLocks/>
        </xdr:cNvGrpSpPr>
      </xdr:nvGrpSpPr>
      <xdr:grpSpPr bwMode="auto">
        <a:xfrm>
          <a:off x="180975" y="21360342"/>
          <a:ext cx="6000750" cy="1118658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7B655FB-6183-68E9-9675-018251B10010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CC8E6D82-DE0D-E94E-7629-8FEBA398E89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C203D540-FC2A-12D9-9E22-C717DA1FD01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A3303CF9-7193-95C7-E9FA-CBC9EA29E30C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14926E3B-9F72-3F66-8CF5-65584B24144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15E44650-454E-8433-466D-13872697AE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1334A4B5-2304-577E-CACE-FDF148304807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03918BE8-EEEC-710B-B981-452F7EB7B00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C7E550F0-B996-41D5-46E7-AA67083F70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43"/>
  <sheetViews>
    <sheetView showGridLines="0" topLeftCell="A40" zoomScale="75" workbookViewId="0">
      <selection activeCell="B13" sqref="B13"/>
    </sheetView>
  </sheetViews>
  <sheetFormatPr baseColWidth="10" defaultColWidth="7.88671875" defaultRowHeight="13.2" x14ac:dyDescent="0.25"/>
  <cols>
    <col min="1" max="1" width="39.6640625" customWidth="1"/>
    <col min="2" max="2" width="14.44140625" customWidth="1"/>
    <col min="3" max="3" width="14.33203125" customWidth="1"/>
    <col min="4" max="4" width="1" customWidth="1"/>
    <col min="5" max="5" width="18.44140625" customWidth="1"/>
    <col min="6" max="6" width="14.44140625" customWidth="1"/>
    <col min="7" max="7" width="17.88671875" customWidth="1"/>
    <col min="8" max="8" width="15.6640625" customWidth="1"/>
    <col min="9" max="10" width="11.44140625" customWidth="1"/>
    <col min="11" max="11" width="1" customWidth="1"/>
    <col min="12" max="12" width="15.6640625" customWidth="1"/>
  </cols>
  <sheetData>
    <row r="1" spans="1:15" ht="22.5" customHeight="1" x14ac:dyDescent="0.25">
      <c r="A1" s="229" t="s">
        <v>130</v>
      </c>
      <c r="B1" s="230"/>
      <c r="C1" s="230"/>
      <c r="D1" s="230"/>
      <c r="E1" s="230"/>
      <c r="F1" s="230"/>
      <c r="G1" s="230"/>
      <c r="H1" s="230"/>
      <c r="I1" s="230"/>
      <c r="J1" s="230"/>
      <c r="K1" s="13"/>
      <c r="L1" s="12"/>
      <c r="O1" s="14"/>
    </row>
    <row r="2" spans="1:15" ht="29.25" customHeight="1" x14ac:dyDescent="0.25">
      <c r="A2" s="150" t="s">
        <v>127</v>
      </c>
      <c r="B2" s="13"/>
      <c r="C2" s="13"/>
      <c r="D2" s="13"/>
      <c r="E2" s="13"/>
      <c r="F2" s="13"/>
      <c r="G2" s="12"/>
      <c r="H2" s="12"/>
      <c r="I2" s="12"/>
      <c r="J2" s="12"/>
      <c r="K2" s="13"/>
      <c r="L2" s="12"/>
    </row>
    <row r="3" spans="1:15" ht="13.8" x14ac:dyDescent="0.25">
      <c r="A3" s="15" t="s">
        <v>25</v>
      </c>
      <c r="B3" s="16"/>
      <c r="C3" s="16"/>
      <c r="D3" s="16"/>
      <c r="E3" s="16"/>
      <c r="F3" s="16"/>
      <c r="G3" s="12"/>
      <c r="H3" s="12"/>
      <c r="I3" s="12"/>
      <c r="J3" s="12"/>
      <c r="K3" s="16"/>
      <c r="L3" s="12"/>
    </row>
    <row r="4" spans="1:15" ht="13.8" thickBot="1" x14ac:dyDescent="0.3">
      <c r="A4" s="32"/>
      <c r="C4" s="17"/>
      <c r="D4" s="17"/>
      <c r="E4" s="18"/>
      <c r="F4" s="18"/>
      <c r="K4" s="17"/>
    </row>
    <row r="5" spans="1:15" ht="17.25" customHeight="1" x14ac:dyDescent="0.25">
      <c r="A5" s="241" t="s">
        <v>35</v>
      </c>
      <c r="B5" s="231" t="s">
        <v>1</v>
      </c>
      <c r="C5" s="232"/>
      <c r="D5" s="7"/>
      <c r="E5" s="237" t="s">
        <v>113</v>
      </c>
      <c r="F5" s="238"/>
      <c r="G5" s="47" t="s">
        <v>29</v>
      </c>
      <c r="H5" s="48"/>
      <c r="I5" s="231" t="s">
        <v>30</v>
      </c>
      <c r="J5" s="232"/>
      <c r="K5" s="7"/>
      <c r="L5" s="49" t="s">
        <v>40</v>
      </c>
    </row>
    <row r="6" spans="1:15" ht="15.75" customHeight="1" thickBot="1" x14ac:dyDescent="0.3">
      <c r="A6" s="242"/>
      <c r="B6" s="235"/>
      <c r="C6" s="236"/>
      <c r="D6" s="7"/>
      <c r="E6" s="239"/>
      <c r="F6" s="240"/>
      <c r="G6" s="244" t="s">
        <v>34</v>
      </c>
      <c r="H6" s="245"/>
      <c r="I6" s="233"/>
      <c r="J6" s="234"/>
      <c r="K6" s="7"/>
      <c r="L6" s="50" t="s">
        <v>2</v>
      </c>
    </row>
    <row r="7" spans="1:15" ht="17.25" customHeight="1" thickBot="1" x14ac:dyDescent="0.3">
      <c r="A7" s="242"/>
      <c r="B7" s="44" t="s">
        <v>3</v>
      </c>
      <c r="C7" s="51" t="s">
        <v>4</v>
      </c>
      <c r="D7" s="52"/>
      <c r="E7" s="53" t="s">
        <v>5</v>
      </c>
      <c r="F7" s="51" t="s">
        <v>6</v>
      </c>
      <c r="G7" s="53" t="s">
        <v>15</v>
      </c>
      <c r="H7" s="51" t="s">
        <v>16</v>
      </c>
      <c r="I7" s="54" t="s">
        <v>12</v>
      </c>
      <c r="J7" s="55" t="s">
        <v>14</v>
      </c>
      <c r="K7" s="7"/>
      <c r="L7" s="56" t="s">
        <v>4</v>
      </c>
    </row>
    <row r="8" spans="1:15" ht="13.8" thickBot="1" x14ac:dyDescent="0.3">
      <c r="A8" s="243"/>
      <c r="B8" s="57" t="s">
        <v>7</v>
      </c>
      <c r="C8" s="58" t="s">
        <v>8</v>
      </c>
      <c r="D8" s="52"/>
      <c r="E8" s="57" t="s">
        <v>9</v>
      </c>
      <c r="F8" s="58" t="s">
        <v>10</v>
      </c>
      <c r="G8" s="58" t="s">
        <v>41</v>
      </c>
      <c r="H8" s="58" t="s">
        <v>42</v>
      </c>
      <c r="I8" s="59" t="s">
        <v>13</v>
      </c>
      <c r="J8" s="60" t="s">
        <v>13</v>
      </c>
      <c r="K8" s="52"/>
      <c r="L8" s="61" t="s">
        <v>43</v>
      </c>
    </row>
    <row r="9" spans="1:15" x14ac:dyDescent="0.25">
      <c r="A9" s="52"/>
      <c r="B9" s="19"/>
      <c r="C9" s="19"/>
      <c r="D9" s="20"/>
      <c r="E9" s="19"/>
      <c r="F9" s="21"/>
      <c r="G9" s="22"/>
      <c r="H9" s="23"/>
      <c r="I9" s="24"/>
      <c r="J9" s="25"/>
      <c r="K9" s="20"/>
      <c r="L9" s="22"/>
    </row>
    <row r="10" spans="1:15" ht="15.6" x14ac:dyDescent="0.25">
      <c r="A10" s="78" t="s">
        <v>45</v>
      </c>
      <c r="B10" s="114">
        <f>+SUM(B11:B14)</f>
        <v>449.50000000000006</v>
      </c>
      <c r="C10" s="114">
        <f>+SUM(C11:C14)</f>
        <v>460.59999999999997</v>
      </c>
      <c r="D10" s="114"/>
      <c r="E10" s="114">
        <f>+SUM(E11:E14)</f>
        <v>209.6</v>
      </c>
      <c r="F10" s="114">
        <f>+SUM(F11:F14)</f>
        <v>194.3</v>
      </c>
      <c r="G10" s="115">
        <f>+F10-E10</f>
        <v>-15.299999999999983</v>
      </c>
      <c r="H10" s="116">
        <f>+(G10/E10)*100</f>
        <v>-7.2996183206106791</v>
      </c>
      <c r="I10" s="67">
        <f t="shared" ref="I10:I27" si="0">+H10</f>
        <v>-7.2996183206106791</v>
      </c>
      <c r="J10" s="64">
        <f t="shared" ref="J10:J21" si="1">+H10</f>
        <v>-7.2996183206106791</v>
      </c>
      <c r="K10" s="68"/>
      <c r="L10" s="151">
        <f>+(F10/C10)*100</f>
        <v>42.184107685627446</v>
      </c>
      <c r="N10" s="27"/>
    </row>
    <row r="11" spans="1:15" ht="15" x14ac:dyDescent="0.25">
      <c r="A11" s="118" t="s">
        <v>36</v>
      </c>
      <c r="B11" s="92">
        <v>349.6</v>
      </c>
      <c r="C11" s="92">
        <v>360.8</v>
      </c>
      <c r="D11" s="93"/>
      <c r="E11" s="92">
        <v>169.7</v>
      </c>
      <c r="F11" s="92">
        <v>162.5</v>
      </c>
      <c r="G11" s="160">
        <f t="shared" ref="G11:G27" si="2">+F11-E11</f>
        <v>-7.1999999999999886</v>
      </c>
      <c r="H11" s="63">
        <f t="shared" ref="H11:H27" si="3">+(G11/E11)*100</f>
        <v>-4.2427813789039419</v>
      </c>
      <c r="I11" s="67">
        <f t="shared" si="0"/>
        <v>-4.2427813789039419</v>
      </c>
      <c r="J11" s="64">
        <f t="shared" si="1"/>
        <v>-4.2427813789039419</v>
      </c>
      <c r="K11" s="69"/>
      <c r="L11" s="152">
        <f t="shared" ref="L11:L27" si="4">+(F11/C11)*100</f>
        <v>45.038802660753881</v>
      </c>
      <c r="M11" s="26"/>
      <c r="N11" s="27"/>
    </row>
    <row r="12" spans="1:15" ht="15" x14ac:dyDescent="0.25">
      <c r="A12" s="118" t="s">
        <v>37</v>
      </c>
      <c r="B12" s="92">
        <v>12.8</v>
      </c>
      <c r="C12" s="92">
        <v>18.399999999999999</v>
      </c>
      <c r="D12" s="93"/>
      <c r="E12" s="92">
        <v>8</v>
      </c>
      <c r="F12" s="92">
        <v>6.3</v>
      </c>
      <c r="G12" s="160">
        <f t="shared" si="2"/>
        <v>-1.7000000000000002</v>
      </c>
      <c r="H12" s="63">
        <f>+(G12/E12)*100</f>
        <v>-21.250000000000004</v>
      </c>
      <c r="I12" s="67">
        <f t="shared" si="0"/>
        <v>-21.250000000000004</v>
      </c>
      <c r="J12" s="64">
        <f t="shared" si="1"/>
        <v>-21.250000000000004</v>
      </c>
      <c r="K12" s="69"/>
      <c r="L12" s="152">
        <f t="shared" si="4"/>
        <v>34.239130434782609</v>
      </c>
      <c r="M12" s="27"/>
      <c r="N12" s="27"/>
    </row>
    <row r="13" spans="1:15" ht="15" x14ac:dyDescent="0.25">
      <c r="A13" s="118" t="s">
        <v>38</v>
      </c>
      <c r="B13" s="92">
        <v>78.8</v>
      </c>
      <c r="C13" s="92">
        <v>73.099999999999994</v>
      </c>
      <c r="D13" s="93"/>
      <c r="E13" s="92">
        <v>28.5</v>
      </c>
      <c r="F13" s="92">
        <v>22.9</v>
      </c>
      <c r="G13" s="160">
        <f t="shared" si="2"/>
        <v>-5.6000000000000014</v>
      </c>
      <c r="H13" s="63">
        <f t="shared" si="3"/>
        <v>-19.649122807017548</v>
      </c>
      <c r="I13" s="67">
        <f t="shared" si="0"/>
        <v>-19.649122807017548</v>
      </c>
      <c r="J13" s="64">
        <f t="shared" si="1"/>
        <v>-19.649122807017548</v>
      </c>
      <c r="K13" s="69"/>
      <c r="L13" s="152">
        <f t="shared" si="4"/>
        <v>31.326949384404923</v>
      </c>
      <c r="M13" s="27"/>
      <c r="N13" s="27"/>
    </row>
    <row r="14" spans="1:15" ht="15" x14ac:dyDescent="0.25">
      <c r="A14" s="118" t="s">
        <v>48</v>
      </c>
      <c r="B14" s="92">
        <v>8.3000000000000007</v>
      </c>
      <c r="C14" s="92">
        <v>8.3000000000000007</v>
      </c>
      <c r="D14" s="93"/>
      <c r="E14" s="92">
        <v>3.4</v>
      </c>
      <c r="F14" s="92">
        <v>2.6</v>
      </c>
      <c r="G14" s="160">
        <f t="shared" si="2"/>
        <v>-0.79999999999999982</v>
      </c>
      <c r="H14" s="63">
        <f t="shared" si="3"/>
        <v>-23.529411764705877</v>
      </c>
      <c r="I14" s="67">
        <f t="shared" si="0"/>
        <v>-23.529411764705877</v>
      </c>
      <c r="J14" s="64">
        <f>+H14</f>
        <v>-23.529411764705877</v>
      </c>
      <c r="K14" s="69"/>
      <c r="L14" s="152">
        <f t="shared" si="4"/>
        <v>31.325301204819279</v>
      </c>
      <c r="M14" s="27"/>
      <c r="N14" s="27"/>
    </row>
    <row r="15" spans="1:15" ht="21" customHeight="1" x14ac:dyDescent="0.25">
      <c r="A15" s="62"/>
      <c r="B15" s="92"/>
      <c r="C15" s="92"/>
      <c r="D15" s="93"/>
      <c r="E15" s="92"/>
      <c r="F15" s="92"/>
      <c r="G15" s="115"/>
      <c r="H15" s="63"/>
      <c r="I15" s="67"/>
      <c r="J15" s="64"/>
      <c r="K15" s="69"/>
      <c r="L15" s="152"/>
      <c r="N15" s="27"/>
    </row>
    <row r="16" spans="1:15" ht="15.6" x14ac:dyDescent="0.25">
      <c r="A16" s="78" t="s">
        <v>46</v>
      </c>
      <c r="B16" s="117">
        <f>+SUM(B17+B21)</f>
        <v>0</v>
      </c>
      <c r="C16" s="117">
        <f>+SUM(C17+C21)</f>
        <v>0</v>
      </c>
      <c r="D16" s="117">
        <f>+SUM(D17+D21)</f>
        <v>0</v>
      </c>
      <c r="E16" s="117">
        <f>+SUM(E17+E21)</f>
        <v>0</v>
      </c>
      <c r="F16" s="117">
        <f>+SUM(F17+F21)</f>
        <v>0</v>
      </c>
      <c r="G16" s="115">
        <f t="shared" si="2"/>
        <v>0</v>
      </c>
      <c r="H16" s="116">
        <v>0</v>
      </c>
      <c r="I16" s="67">
        <f t="shared" si="0"/>
        <v>0</v>
      </c>
      <c r="J16" s="64">
        <f t="shared" si="1"/>
        <v>0</v>
      </c>
      <c r="K16" s="69"/>
      <c r="L16" s="72">
        <v>0</v>
      </c>
      <c r="N16" s="27"/>
    </row>
    <row r="17" spans="1:14" ht="15.6" x14ac:dyDescent="0.25">
      <c r="A17" s="62" t="s">
        <v>59</v>
      </c>
      <c r="B17" s="117">
        <f>+SUM(B18:B20)</f>
        <v>0</v>
      </c>
      <c r="C17" s="117">
        <f>+SUM(C18:C20)</f>
        <v>0</v>
      </c>
      <c r="D17" s="117"/>
      <c r="E17" s="117">
        <f>+SUM(E18:E20)</f>
        <v>0</v>
      </c>
      <c r="F17" s="117">
        <f>+SUM(F18:F20)</f>
        <v>0</v>
      </c>
      <c r="G17" s="115">
        <f t="shared" si="2"/>
        <v>0</v>
      </c>
      <c r="H17" s="116">
        <v>0</v>
      </c>
      <c r="I17" s="67">
        <f t="shared" si="0"/>
        <v>0</v>
      </c>
      <c r="J17" s="64">
        <f t="shared" si="1"/>
        <v>0</v>
      </c>
      <c r="K17" s="69"/>
      <c r="L17" s="72">
        <v>0</v>
      </c>
      <c r="N17" s="27"/>
    </row>
    <row r="18" spans="1:14" ht="15" x14ac:dyDescent="0.25">
      <c r="A18" s="118" t="s">
        <v>39</v>
      </c>
      <c r="B18" s="130">
        <v>0</v>
      </c>
      <c r="C18" s="130">
        <v>0</v>
      </c>
      <c r="D18" s="93"/>
      <c r="E18" s="92">
        <v>0</v>
      </c>
      <c r="F18" s="92">
        <v>0</v>
      </c>
      <c r="G18" s="160">
        <f t="shared" si="2"/>
        <v>0</v>
      </c>
      <c r="H18" s="63">
        <v>0</v>
      </c>
      <c r="I18" s="67">
        <f t="shared" si="0"/>
        <v>0</v>
      </c>
      <c r="J18" s="64">
        <f t="shared" si="1"/>
        <v>0</v>
      </c>
      <c r="K18" s="69"/>
      <c r="L18" s="152">
        <v>0</v>
      </c>
      <c r="M18" s="27"/>
      <c r="N18" s="27"/>
    </row>
    <row r="19" spans="1:14" ht="15" x14ac:dyDescent="0.25">
      <c r="A19" s="118" t="s">
        <v>44</v>
      </c>
      <c r="B19" s="130">
        <v>0</v>
      </c>
      <c r="C19" s="130">
        <v>0</v>
      </c>
      <c r="D19" s="93"/>
      <c r="E19" s="92">
        <v>0</v>
      </c>
      <c r="F19" s="92">
        <v>0</v>
      </c>
      <c r="G19" s="160">
        <f t="shared" si="2"/>
        <v>0</v>
      </c>
      <c r="H19" s="63">
        <v>0</v>
      </c>
      <c r="I19" s="67">
        <f t="shared" si="0"/>
        <v>0</v>
      </c>
      <c r="J19" s="64">
        <f t="shared" si="1"/>
        <v>0</v>
      </c>
      <c r="K19" s="69"/>
      <c r="L19" s="152">
        <v>0</v>
      </c>
      <c r="M19" s="27"/>
      <c r="N19" s="27"/>
    </row>
    <row r="20" spans="1:14" ht="15" x14ac:dyDescent="0.25">
      <c r="A20" s="118" t="s">
        <v>48</v>
      </c>
      <c r="B20" s="130">
        <v>0</v>
      </c>
      <c r="C20" s="92">
        <v>0</v>
      </c>
      <c r="D20" s="93"/>
      <c r="E20" s="92">
        <v>0</v>
      </c>
      <c r="F20" s="92">
        <v>0</v>
      </c>
      <c r="G20" s="160">
        <f t="shared" si="2"/>
        <v>0</v>
      </c>
      <c r="H20" s="63">
        <v>0</v>
      </c>
      <c r="I20" s="67">
        <f t="shared" si="0"/>
        <v>0</v>
      </c>
      <c r="J20" s="64"/>
      <c r="K20" s="69"/>
      <c r="L20" s="152">
        <v>0</v>
      </c>
      <c r="M20" s="27"/>
      <c r="N20" s="27"/>
    </row>
    <row r="21" spans="1:14" s="158" customFormat="1" ht="24.75" customHeight="1" x14ac:dyDescent="0.25">
      <c r="A21" s="154" t="s">
        <v>60</v>
      </c>
      <c r="B21" s="155"/>
      <c r="C21" s="156"/>
      <c r="D21" s="157"/>
      <c r="E21" s="156"/>
      <c r="F21" s="156"/>
      <c r="G21" s="160"/>
      <c r="H21" s="116"/>
      <c r="I21" s="67">
        <f t="shared" si="0"/>
        <v>0</v>
      </c>
      <c r="J21" s="64">
        <f t="shared" si="1"/>
        <v>0</v>
      </c>
      <c r="K21" s="69"/>
      <c r="L21" s="72"/>
      <c r="N21" s="159"/>
    </row>
    <row r="22" spans="1:14" ht="14.25" customHeight="1" x14ac:dyDescent="0.25">
      <c r="A22" s="62"/>
      <c r="B22" s="92"/>
      <c r="C22" s="92"/>
      <c r="D22" s="93"/>
      <c r="E22" s="92"/>
      <c r="F22" s="92"/>
      <c r="G22" s="115"/>
      <c r="H22" s="63"/>
      <c r="I22" s="67"/>
      <c r="J22" s="64"/>
      <c r="K22" s="69"/>
      <c r="L22" s="152"/>
      <c r="N22" s="27"/>
    </row>
    <row r="23" spans="1:14" ht="15.6" x14ac:dyDescent="0.25">
      <c r="A23" s="78" t="s">
        <v>47</v>
      </c>
      <c r="B23" s="119">
        <f>+SUM(B24:B25)</f>
        <v>0</v>
      </c>
      <c r="C23" s="119">
        <f>+SUM(C24:C25)</f>
        <v>0</v>
      </c>
      <c r="D23" s="119"/>
      <c r="E23" s="119">
        <f>+SUM(E24:E25)</f>
        <v>0</v>
      </c>
      <c r="F23" s="119">
        <f>+SUM(F24:F25)</f>
        <v>11.8</v>
      </c>
      <c r="G23" s="115">
        <f t="shared" si="2"/>
        <v>11.8</v>
      </c>
      <c r="H23" s="116">
        <v>0</v>
      </c>
      <c r="I23" s="67">
        <f t="shared" si="0"/>
        <v>0</v>
      </c>
      <c r="J23" s="64">
        <f>+H23</f>
        <v>0</v>
      </c>
      <c r="K23" s="69"/>
      <c r="L23" s="72">
        <v>0</v>
      </c>
      <c r="N23" s="27"/>
    </row>
    <row r="24" spans="1:14" ht="15" x14ac:dyDescent="0.25">
      <c r="A24" s="118" t="s">
        <v>49</v>
      </c>
      <c r="B24" s="92">
        <v>0</v>
      </c>
      <c r="C24" s="92">
        <v>0</v>
      </c>
      <c r="D24" s="93"/>
      <c r="E24" s="92">
        <v>0</v>
      </c>
      <c r="F24" s="92">
        <v>4.7</v>
      </c>
      <c r="G24" s="160">
        <f t="shared" si="2"/>
        <v>4.7</v>
      </c>
      <c r="H24" s="63">
        <v>0</v>
      </c>
      <c r="I24" s="67">
        <f t="shared" si="0"/>
        <v>0</v>
      </c>
      <c r="J24" s="64">
        <f>+H24</f>
        <v>0</v>
      </c>
      <c r="K24" s="69"/>
      <c r="L24" s="152">
        <v>0</v>
      </c>
      <c r="M24" s="26"/>
      <c r="N24" s="27"/>
    </row>
    <row r="25" spans="1:14" ht="15" x14ac:dyDescent="0.25">
      <c r="A25" s="118" t="s">
        <v>50</v>
      </c>
      <c r="B25" s="92">
        <v>0</v>
      </c>
      <c r="C25" s="92">
        <v>0</v>
      </c>
      <c r="D25" s="93"/>
      <c r="E25" s="92">
        <v>0</v>
      </c>
      <c r="F25" s="92">
        <v>7.1</v>
      </c>
      <c r="G25" s="160">
        <f t="shared" si="2"/>
        <v>7.1</v>
      </c>
      <c r="H25" s="63">
        <v>0</v>
      </c>
      <c r="I25" s="67">
        <f t="shared" si="0"/>
        <v>0</v>
      </c>
      <c r="J25" s="64">
        <f>+H25</f>
        <v>0</v>
      </c>
      <c r="K25" s="69"/>
      <c r="L25" s="152">
        <v>0</v>
      </c>
      <c r="M25" s="27"/>
      <c r="N25" s="27"/>
    </row>
    <row r="26" spans="1:14" ht="16.2" thickBot="1" x14ac:dyDescent="0.3">
      <c r="A26" s="52"/>
      <c r="B26" s="65"/>
      <c r="C26" s="65"/>
      <c r="D26" s="66"/>
      <c r="E26" s="65"/>
      <c r="F26" s="65"/>
      <c r="G26" s="115"/>
      <c r="H26" s="70"/>
      <c r="I26" s="67"/>
      <c r="J26" s="64"/>
      <c r="K26" s="68"/>
      <c r="L26" s="153"/>
      <c r="N26" s="27"/>
    </row>
    <row r="27" spans="1:14" ht="19.649999999999999" customHeight="1" thickTop="1" thickBot="1" x14ac:dyDescent="0.3">
      <c r="A27" s="71" t="s">
        <v>51</v>
      </c>
      <c r="B27" s="28">
        <f>+B10+B16+B23</f>
        <v>449.50000000000006</v>
      </c>
      <c r="C27" s="29">
        <f>+C10+C16+C23</f>
        <v>460.59999999999997</v>
      </c>
      <c r="D27" s="72"/>
      <c r="E27" s="29">
        <f>+E10+E16+E23</f>
        <v>209.6</v>
      </c>
      <c r="F27" s="29">
        <f>+F10+F16+F23</f>
        <v>206.10000000000002</v>
      </c>
      <c r="G27" s="29">
        <f t="shared" si="2"/>
        <v>-3.4999999999999716</v>
      </c>
      <c r="H27" s="29">
        <f t="shared" si="3"/>
        <v>-1.6698473282442612</v>
      </c>
      <c r="I27" s="73">
        <f t="shared" si="0"/>
        <v>-1.6698473282442612</v>
      </c>
      <c r="J27" s="31">
        <f>+H27</f>
        <v>-1.6698473282442612</v>
      </c>
      <c r="K27" s="30"/>
      <c r="L27" s="29">
        <f t="shared" si="4"/>
        <v>44.745983499782902</v>
      </c>
      <c r="N27" s="27"/>
    </row>
    <row r="28" spans="1:14" x14ac:dyDescent="0.25">
      <c r="A28" s="32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5">
      <c r="A29" s="7" t="s">
        <v>62</v>
      </c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ht="7.5" customHeight="1" x14ac:dyDescent="0.25">
      <c r="A30" s="75"/>
      <c r="B30" s="74"/>
      <c r="C30" s="74"/>
      <c r="D30" s="74"/>
      <c r="E30" s="74"/>
      <c r="F30" s="74"/>
      <c r="G30" s="74"/>
      <c r="H30" s="74"/>
      <c r="I30" s="74"/>
      <c r="J30" s="74"/>
      <c r="K30" s="1"/>
      <c r="L30" s="1"/>
    </row>
    <row r="31" spans="1:14" ht="1.5" customHeight="1" x14ac:dyDescent="0.25">
      <c r="A31" s="75"/>
      <c r="B31" s="5"/>
      <c r="C31" s="5"/>
      <c r="D31" s="5"/>
      <c r="E31" s="5"/>
      <c r="F31" s="5"/>
    </row>
    <row r="32" spans="1:14" ht="15" customHeight="1" x14ac:dyDescent="0.25">
      <c r="A32" s="9" t="s">
        <v>24</v>
      </c>
      <c r="B32" s="5"/>
      <c r="C32" s="5"/>
      <c r="D32" s="5"/>
      <c r="E32" s="5"/>
      <c r="F32" s="5"/>
    </row>
    <row r="33" spans="1:6" ht="19.5" customHeight="1" x14ac:dyDescent="0.25">
      <c r="A33" s="33" t="s">
        <v>22</v>
      </c>
      <c r="C33" s="6" t="s">
        <v>23</v>
      </c>
    </row>
    <row r="34" spans="1:6" x14ac:dyDescent="0.25">
      <c r="A34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t="s">
        <v>11</v>
      </c>
    </row>
    <row r="43" spans="1:6" x14ac:dyDescent="0.25">
      <c r="F43" s="3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28" priority="1" stopIfTrue="1" operator="between">
      <formula>-0.0001</formula>
      <formula>-5</formula>
    </cfRule>
    <cfRule type="cellIs" dxfId="27" priority="2" stopIfTrue="1" operator="between">
      <formula>-5.1</formula>
      <formula>-10.1</formula>
    </cfRule>
    <cfRule type="cellIs" dxfId="26" priority="3" stopIfTrue="1" operator="lessThan">
      <formula>-10.1</formula>
    </cfRule>
  </conditionalFormatting>
  <conditionalFormatting sqref="J10:J27">
    <cfRule type="cellIs" dxfId="25" priority="4" stopIfTrue="1" operator="between">
      <formula>0.01</formula>
      <formula>5</formula>
    </cfRule>
    <cfRule type="cellIs" dxfId="24" priority="5" stopIfTrue="1" operator="between">
      <formula>5.1</formula>
      <formula>10.1</formula>
    </cfRule>
    <cfRule type="cellIs" dxfId="23" priority="6" stopIfTrue="1" operator="greaterThan">
      <formula>10.1</formula>
    </cfRule>
  </conditionalFormatting>
  <printOptions horizontalCentered="1" verticalCentered="1"/>
  <pageMargins left="0.19685039370078741" right="0" top="0.47244094488188981" bottom="0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O55"/>
  <sheetViews>
    <sheetView showGridLines="0" zoomScale="80" zoomScaleNormal="80" workbookViewId="0">
      <pane xSplit="2" ySplit="7" topLeftCell="C71" activePane="bottomRight" state="frozen"/>
      <selection activeCell="A29" sqref="A29"/>
      <selection pane="topRight" activeCell="A29" sqref="A29"/>
      <selection pane="bottomLeft" activeCell="A29" sqref="A29"/>
      <selection pane="bottomRight" activeCell="D9" sqref="D9"/>
    </sheetView>
  </sheetViews>
  <sheetFormatPr baseColWidth="10" defaultColWidth="11.44140625" defaultRowHeight="13.2" x14ac:dyDescent="0.25"/>
  <cols>
    <col min="1" max="2" width="7.6640625" style="2" customWidth="1"/>
    <col min="3" max="3" width="52.33203125" style="2" customWidth="1"/>
    <col min="4" max="4" width="19.88671875" style="2" customWidth="1"/>
    <col min="5" max="5" width="20" style="2" customWidth="1"/>
    <col min="6" max="6" width="14.6640625" style="2" customWidth="1"/>
    <col min="7" max="7" width="18" style="2" customWidth="1"/>
    <col min="8" max="11" width="14.6640625" style="2" customWidth="1"/>
    <col min="12" max="12" width="12.88671875" style="2" customWidth="1"/>
    <col min="13" max="14" width="10.6640625" style="2" customWidth="1"/>
    <col min="15" max="16384" width="11.44140625" style="2"/>
  </cols>
  <sheetData>
    <row r="1" spans="1:14" ht="15.6" x14ac:dyDescent="0.3">
      <c r="A1" s="45"/>
      <c r="B1" s="10"/>
      <c r="C1" s="167" t="s">
        <v>131</v>
      </c>
      <c r="D1" s="35"/>
      <c r="E1" s="35"/>
      <c r="F1" s="35"/>
      <c r="G1" s="35"/>
      <c r="H1" s="35"/>
      <c r="I1" s="35"/>
      <c r="J1" s="35"/>
      <c r="K1" s="35"/>
      <c r="L1" s="35"/>
      <c r="M1" s="149" t="s">
        <v>61</v>
      </c>
      <c r="N1" s="36"/>
    </row>
    <row r="2" spans="1:14" ht="27" customHeight="1" x14ac:dyDescent="0.25">
      <c r="A2" s="46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6"/>
      <c r="N2" s="36"/>
    </row>
    <row r="3" spans="1:14" ht="30.75" customHeight="1" x14ac:dyDescent="0.25">
      <c r="A3" s="46"/>
      <c r="B3" s="11"/>
      <c r="C3" s="150" t="s">
        <v>128</v>
      </c>
      <c r="D3" s="11"/>
      <c r="E3" s="11"/>
      <c r="F3" s="11"/>
      <c r="G3" s="11"/>
      <c r="H3" s="11"/>
      <c r="I3" s="11"/>
      <c r="J3" s="11"/>
      <c r="K3" s="37"/>
      <c r="L3" s="11"/>
      <c r="M3" s="36"/>
      <c r="N3" s="36"/>
    </row>
    <row r="4" spans="1:14" ht="30" customHeight="1" thickBot="1" x14ac:dyDescent="0.3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6"/>
      <c r="N4" s="36"/>
    </row>
    <row r="5" spans="1:14" ht="13.8" thickBot="1" x14ac:dyDescent="0.3">
      <c r="A5" s="241" t="s">
        <v>19</v>
      </c>
      <c r="B5" s="253" t="s">
        <v>54</v>
      </c>
      <c r="C5" s="253" t="s">
        <v>31</v>
      </c>
      <c r="D5" s="253" t="s">
        <v>53</v>
      </c>
      <c r="E5" s="250" t="s">
        <v>17</v>
      </c>
      <c r="F5" s="251"/>
      <c r="G5" s="250" t="s">
        <v>18</v>
      </c>
      <c r="H5" s="251"/>
      <c r="I5" s="250" t="s">
        <v>26</v>
      </c>
      <c r="J5" s="252"/>
      <c r="K5" s="40" t="s">
        <v>32</v>
      </c>
      <c r="L5" s="41"/>
      <c r="M5" s="42" t="s">
        <v>33</v>
      </c>
      <c r="N5" s="42"/>
    </row>
    <row r="6" spans="1:14" x14ac:dyDescent="0.25">
      <c r="A6" s="242"/>
      <c r="B6" s="242"/>
      <c r="C6" s="242"/>
      <c r="D6" s="254"/>
      <c r="E6" s="231" t="s">
        <v>5</v>
      </c>
      <c r="F6" s="248" t="s">
        <v>6</v>
      </c>
      <c r="G6" s="231" t="s">
        <v>5</v>
      </c>
      <c r="H6" s="248" t="s">
        <v>6</v>
      </c>
      <c r="I6" s="231" t="s">
        <v>5</v>
      </c>
      <c r="J6" s="248" t="s">
        <v>6</v>
      </c>
      <c r="K6" s="231" t="s">
        <v>20</v>
      </c>
      <c r="L6" s="248" t="s">
        <v>21</v>
      </c>
      <c r="M6" s="246" t="s">
        <v>27</v>
      </c>
      <c r="N6" s="246" t="s">
        <v>28</v>
      </c>
    </row>
    <row r="7" spans="1:14" ht="13.8" thickBot="1" x14ac:dyDescent="0.3">
      <c r="A7" s="243"/>
      <c r="B7" s="243"/>
      <c r="C7" s="243"/>
      <c r="D7" s="255"/>
      <c r="E7" s="235"/>
      <c r="F7" s="249"/>
      <c r="G7" s="235"/>
      <c r="H7" s="249"/>
      <c r="I7" s="235"/>
      <c r="J7" s="249"/>
      <c r="K7" s="235"/>
      <c r="L7" s="249"/>
      <c r="M7" s="247"/>
      <c r="N7" s="247"/>
    </row>
    <row r="8" spans="1:14" s="81" customFormat="1" ht="24" customHeight="1" x14ac:dyDescent="0.25">
      <c r="A8" s="131">
        <v>3</v>
      </c>
      <c r="B8" s="132" t="s">
        <v>114</v>
      </c>
      <c r="C8" s="142" t="s">
        <v>117</v>
      </c>
      <c r="D8" s="136">
        <v>414.2</v>
      </c>
      <c r="E8" s="137">
        <v>188.6</v>
      </c>
      <c r="F8" s="138">
        <v>173.4</v>
      </c>
      <c r="G8" s="137">
        <v>0</v>
      </c>
      <c r="H8" s="139">
        <v>0</v>
      </c>
      <c r="I8" s="140">
        <f t="shared" ref="I8:I23" si="0">E8+G8</f>
        <v>188.6</v>
      </c>
      <c r="J8" s="141">
        <f t="shared" ref="J8:J23" si="1">F8+H8</f>
        <v>173.4</v>
      </c>
      <c r="K8" s="140">
        <f t="shared" ref="K8:K24" si="2">+J8-I8</f>
        <v>-15.199999999999989</v>
      </c>
      <c r="L8" s="94">
        <f t="shared" ref="L8:L24" si="3">IF(I8=0,0,(+K8/I8))</f>
        <v>-8.0593849416754973E-2</v>
      </c>
      <c r="M8" s="79">
        <f t="shared" ref="M8:M27" si="4">+L8</f>
        <v>-8.0593849416754973E-2</v>
      </c>
      <c r="N8" s="80">
        <f>+L8</f>
        <v>-8.0593849416754973E-2</v>
      </c>
    </row>
    <row r="9" spans="1:14" s="84" customFormat="1" ht="24" customHeight="1" x14ac:dyDescent="0.25">
      <c r="A9" s="131">
        <v>2</v>
      </c>
      <c r="B9" s="132" t="s">
        <v>115</v>
      </c>
      <c r="C9" s="142" t="s">
        <v>118</v>
      </c>
      <c r="D9" s="143">
        <v>44.1</v>
      </c>
      <c r="E9" s="144">
        <v>20</v>
      </c>
      <c r="F9" s="96">
        <v>20</v>
      </c>
      <c r="G9" s="97">
        <v>0</v>
      </c>
      <c r="H9" s="98"/>
      <c r="I9" s="144">
        <f t="shared" si="0"/>
        <v>20</v>
      </c>
      <c r="J9" s="145">
        <f t="shared" si="1"/>
        <v>20</v>
      </c>
      <c r="K9" s="161">
        <f t="shared" si="2"/>
        <v>0</v>
      </c>
      <c r="L9" s="94">
        <f t="shared" si="3"/>
        <v>0</v>
      </c>
      <c r="M9" s="82">
        <f t="shared" si="4"/>
        <v>0</v>
      </c>
      <c r="N9" s="83">
        <f>+L9</f>
        <v>0</v>
      </c>
    </row>
    <row r="10" spans="1:14" s="81" customFormat="1" ht="24" customHeight="1" x14ac:dyDescent="0.25">
      <c r="A10" s="131">
        <v>1</v>
      </c>
      <c r="B10" s="132" t="s">
        <v>116</v>
      </c>
      <c r="C10" s="142" t="s">
        <v>119</v>
      </c>
      <c r="D10" s="143">
        <v>2.2999999999999998</v>
      </c>
      <c r="E10" s="97">
        <v>1</v>
      </c>
      <c r="F10" s="96">
        <v>0.9</v>
      </c>
      <c r="G10" s="97">
        <v>0</v>
      </c>
      <c r="H10" s="96">
        <v>0</v>
      </c>
      <c r="I10" s="144">
        <f t="shared" si="0"/>
        <v>1</v>
      </c>
      <c r="J10" s="145">
        <f t="shared" si="1"/>
        <v>0.9</v>
      </c>
      <c r="K10" s="144">
        <f t="shared" si="2"/>
        <v>-9.9999999999999978E-2</v>
      </c>
      <c r="L10" s="94">
        <f t="shared" si="3"/>
        <v>-9.9999999999999978E-2</v>
      </c>
      <c r="M10" s="85">
        <f t="shared" si="4"/>
        <v>-9.9999999999999978E-2</v>
      </c>
      <c r="N10" s="83"/>
    </row>
    <row r="11" spans="1:14" s="81" customFormat="1" ht="24" customHeight="1" x14ac:dyDescent="0.25">
      <c r="A11" s="193" t="s">
        <v>134</v>
      </c>
      <c r="B11" s="194" t="s">
        <v>132</v>
      </c>
      <c r="C11" s="195" t="s">
        <v>133</v>
      </c>
      <c r="D11" s="143">
        <v>0</v>
      </c>
      <c r="E11" s="97">
        <v>0</v>
      </c>
      <c r="F11" s="196">
        <v>4.7</v>
      </c>
      <c r="G11" s="97">
        <v>0</v>
      </c>
      <c r="H11" s="96">
        <v>7.1</v>
      </c>
      <c r="I11" s="144">
        <f t="shared" si="0"/>
        <v>0</v>
      </c>
      <c r="J11" s="145">
        <f t="shared" si="1"/>
        <v>11.8</v>
      </c>
      <c r="K11" s="144">
        <f t="shared" si="2"/>
        <v>11.8</v>
      </c>
      <c r="L11" s="95">
        <f t="shared" si="3"/>
        <v>0</v>
      </c>
      <c r="M11" s="85">
        <f t="shared" si="4"/>
        <v>0</v>
      </c>
      <c r="N11" s="86">
        <f t="shared" ref="N11:N27" si="5">+L11</f>
        <v>0</v>
      </c>
    </row>
    <row r="12" spans="1:14" s="81" customFormat="1" ht="24" hidden="1" customHeight="1" x14ac:dyDescent="0.25">
      <c r="A12" s="131"/>
      <c r="B12" s="132"/>
      <c r="C12" s="142"/>
      <c r="D12" s="143"/>
      <c r="E12" s="97"/>
      <c r="F12" s="96"/>
      <c r="G12" s="97"/>
      <c r="H12" s="96"/>
      <c r="I12" s="144">
        <f t="shared" si="0"/>
        <v>0</v>
      </c>
      <c r="J12" s="145">
        <f t="shared" si="1"/>
        <v>0</v>
      </c>
      <c r="K12" s="144">
        <f t="shared" si="2"/>
        <v>0</v>
      </c>
      <c r="L12" s="95">
        <f t="shared" si="3"/>
        <v>0</v>
      </c>
      <c r="M12" s="85">
        <f t="shared" si="4"/>
        <v>0</v>
      </c>
      <c r="N12" s="86">
        <f t="shared" si="5"/>
        <v>0</v>
      </c>
    </row>
    <row r="13" spans="1:14" s="81" customFormat="1" ht="24" hidden="1" customHeight="1" x14ac:dyDescent="0.25">
      <c r="A13" s="131"/>
      <c r="B13" s="132"/>
      <c r="C13" s="142"/>
      <c r="D13" s="143"/>
      <c r="E13" s="97"/>
      <c r="F13" s="96"/>
      <c r="G13" s="97"/>
      <c r="H13" s="96"/>
      <c r="I13" s="144">
        <f t="shared" si="0"/>
        <v>0</v>
      </c>
      <c r="J13" s="145">
        <f t="shared" si="1"/>
        <v>0</v>
      </c>
      <c r="K13" s="144">
        <f t="shared" si="2"/>
        <v>0</v>
      </c>
      <c r="L13" s="95">
        <f t="shared" si="3"/>
        <v>0</v>
      </c>
      <c r="M13" s="85">
        <f t="shared" si="4"/>
        <v>0</v>
      </c>
      <c r="N13" s="86">
        <f t="shared" si="5"/>
        <v>0</v>
      </c>
    </row>
    <row r="14" spans="1:14" s="81" customFormat="1" ht="24" hidden="1" customHeight="1" x14ac:dyDescent="0.25">
      <c r="A14" s="131"/>
      <c r="B14" s="132"/>
      <c r="C14" s="142"/>
      <c r="D14" s="143"/>
      <c r="E14" s="97"/>
      <c r="F14" s="96"/>
      <c r="G14" s="97"/>
      <c r="H14" s="96"/>
      <c r="I14" s="144">
        <f t="shared" si="0"/>
        <v>0</v>
      </c>
      <c r="J14" s="145">
        <f t="shared" si="1"/>
        <v>0</v>
      </c>
      <c r="K14" s="144">
        <f t="shared" si="2"/>
        <v>0</v>
      </c>
      <c r="L14" s="95">
        <f t="shared" si="3"/>
        <v>0</v>
      </c>
      <c r="M14" s="85">
        <f t="shared" si="4"/>
        <v>0</v>
      </c>
      <c r="N14" s="86">
        <f t="shared" si="5"/>
        <v>0</v>
      </c>
    </row>
    <row r="15" spans="1:14" s="81" customFormat="1" ht="24" hidden="1" customHeight="1" x14ac:dyDescent="0.25">
      <c r="A15" s="131"/>
      <c r="B15" s="132"/>
      <c r="C15" s="142"/>
      <c r="D15" s="143"/>
      <c r="E15" s="97"/>
      <c r="F15" s="96"/>
      <c r="G15" s="97"/>
      <c r="H15" s="96"/>
      <c r="I15" s="144">
        <f t="shared" si="0"/>
        <v>0</v>
      </c>
      <c r="J15" s="145">
        <f t="shared" si="1"/>
        <v>0</v>
      </c>
      <c r="K15" s="144">
        <f t="shared" si="2"/>
        <v>0</v>
      </c>
      <c r="L15" s="95">
        <f t="shared" si="3"/>
        <v>0</v>
      </c>
      <c r="M15" s="85">
        <f t="shared" si="4"/>
        <v>0</v>
      </c>
      <c r="N15" s="86">
        <f t="shared" si="5"/>
        <v>0</v>
      </c>
    </row>
    <row r="16" spans="1:14" s="81" customFormat="1" ht="24" hidden="1" customHeight="1" x14ac:dyDescent="0.25">
      <c r="A16" s="131"/>
      <c r="B16" s="132"/>
      <c r="C16" s="142"/>
      <c r="D16" s="143"/>
      <c r="E16" s="97"/>
      <c r="F16" s="96"/>
      <c r="G16" s="97"/>
      <c r="H16" s="96"/>
      <c r="I16" s="144">
        <f t="shared" si="0"/>
        <v>0</v>
      </c>
      <c r="J16" s="145">
        <f t="shared" si="1"/>
        <v>0</v>
      </c>
      <c r="K16" s="144">
        <f t="shared" si="2"/>
        <v>0</v>
      </c>
      <c r="L16" s="95">
        <f t="shared" si="3"/>
        <v>0</v>
      </c>
      <c r="M16" s="85">
        <f t="shared" si="4"/>
        <v>0</v>
      </c>
      <c r="N16" s="86">
        <f t="shared" si="5"/>
        <v>0</v>
      </c>
    </row>
    <row r="17" spans="1:15" s="81" customFormat="1" hidden="1" x14ac:dyDescent="0.25">
      <c r="A17" s="131"/>
      <c r="B17" s="132"/>
      <c r="C17" s="142"/>
      <c r="D17" s="143"/>
      <c r="E17" s="97"/>
      <c r="F17" s="96"/>
      <c r="G17" s="97"/>
      <c r="H17" s="96"/>
      <c r="I17" s="144">
        <f t="shared" si="0"/>
        <v>0</v>
      </c>
      <c r="J17" s="145">
        <f t="shared" si="1"/>
        <v>0</v>
      </c>
      <c r="K17" s="144">
        <f t="shared" si="2"/>
        <v>0</v>
      </c>
      <c r="L17" s="95">
        <f t="shared" si="3"/>
        <v>0</v>
      </c>
      <c r="M17" s="85">
        <f t="shared" si="4"/>
        <v>0</v>
      </c>
      <c r="N17" s="86">
        <f t="shared" si="5"/>
        <v>0</v>
      </c>
    </row>
    <row r="18" spans="1:15" s="81" customFormat="1" ht="24" hidden="1" customHeight="1" x14ac:dyDescent="0.25">
      <c r="A18" s="131"/>
      <c r="B18" s="132"/>
      <c r="C18" s="142"/>
      <c r="D18" s="143"/>
      <c r="E18" s="97"/>
      <c r="F18" s="96"/>
      <c r="G18" s="97"/>
      <c r="H18" s="96"/>
      <c r="I18" s="144">
        <f t="shared" si="0"/>
        <v>0</v>
      </c>
      <c r="J18" s="145">
        <f t="shared" si="1"/>
        <v>0</v>
      </c>
      <c r="K18" s="144">
        <f t="shared" si="2"/>
        <v>0</v>
      </c>
      <c r="L18" s="95">
        <f t="shared" si="3"/>
        <v>0</v>
      </c>
      <c r="M18" s="85">
        <f t="shared" si="4"/>
        <v>0</v>
      </c>
      <c r="N18" s="86">
        <f t="shared" si="5"/>
        <v>0</v>
      </c>
    </row>
    <row r="19" spans="1:15" s="81" customFormat="1" ht="24" hidden="1" customHeight="1" x14ac:dyDescent="0.25">
      <c r="A19" s="131"/>
      <c r="B19" s="132"/>
      <c r="C19" s="142"/>
      <c r="D19" s="143"/>
      <c r="E19" s="97"/>
      <c r="F19" s="96"/>
      <c r="G19" s="97"/>
      <c r="H19" s="96"/>
      <c r="I19" s="144">
        <f t="shared" si="0"/>
        <v>0</v>
      </c>
      <c r="J19" s="145">
        <f t="shared" si="1"/>
        <v>0</v>
      </c>
      <c r="K19" s="144">
        <f t="shared" si="2"/>
        <v>0</v>
      </c>
      <c r="L19" s="95">
        <f t="shared" si="3"/>
        <v>0</v>
      </c>
      <c r="M19" s="85">
        <f t="shared" si="4"/>
        <v>0</v>
      </c>
      <c r="N19" s="86">
        <f t="shared" si="5"/>
        <v>0</v>
      </c>
    </row>
    <row r="20" spans="1:15" s="81" customFormat="1" ht="24" hidden="1" customHeight="1" x14ac:dyDescent="0.25">
      <c r="A20" s="131"/>
      <c r="B20" s="132"/>
      <c r="C20" s="142"/>
      <c r="D20" s="143"/>
      <c r="E20" s="97"/>
      <c r="F20" s="96"/>
      <c r="G20" s="97"/>
      <c r="H20" s="96"/>
      <c r="I20" s="144">
        <f t="shared" si="0"/>
        <v>0</v>
      </c>
      <c r="J20" s="145">
        <f t="shared" si="1"/>
        <v>0</v>
      </c>
      <c r="K20" s="144">
        <f t="shared" si="2"/>
        <v>0</v>
      </c>
      <c r="L20" s="95">
        <f t="shared" si="3"/>
        <v>0</v>
      </c>
      <c r="M20" s="85">
        <f t="shared" si="4"/>
        <v>0</v>
      </c>
      <c r="N20" s="86">
        <f t="shared" si="5"/>
        <v>0</v>
      </c>
    </row>
    <row r="21" spans="1:15" s="81" customFormat="1" ht="24" hidden="1" customHeight="1" x14ac:dyDescent="0.25">
      <c r="A21" s="131"/>
      <c r="B21" s="132"/>
      <c r="C21" s="142"/>
      <c r="D21" s="143"/>
      <c r="E21" s="97"/>
      <c r="F21" s="96"/>
      <c r="G21" s="97"/>
      <c r="H21" s="96"/>
      <c r="I21" s="144">
        <f t="shared" si="0"/>
        <v>0</v>
      </c>
      <c r="J21" s="145">
        <f t="shared" si="1"/>
        <v>0</v>
      </c>
      <c r="K21" s="144">
        <f t="shared" si="2"/>
        <v>0</v>
      </c>
      <c r="L21" s="95">
        <f t="shared" si="3"/>
        <v>0</v>
      </c>
      <c r="M21" s="85">
        <f t="shared" si="4"/>
        <v>0</v>
      </c>
      <c r="N21" s="86">
        <f t="shared" si="5"/>
        <v>0</v>
      </c>
    </row>
    <row r="22" spans="1:15" s="81" customFormat="1" ht="24" hidden="1" customHeight="1" x14ac:dyDescent="0.25">
      <c r="A22" s="131"/>
      <c r="B22" s="132"/>
      <c r="C22" s="142"/>
      <c r="D22" s="143"/>
      <c r="E22" s="97"/>
      <c r="F22" s="96"/>
      <c r="G22" s="97"/>
      <c r="H22" s="96"/>
      <c r="I22" s="144">
        <f t="shared" si="0"/>
        <v>0</v>
      </c>
      <c r="J22" s="145">
        <f t="shared" si="1"/>
        <v>0</v>
      </c>
      <c r="K22" s="144">
        <f t="shared" si="2"/>
        <v>0</v>
      </c>
      <c r="L22" s="95">
        <f t="shared" si="3"/>
        <v>0</v>
      </c>
      <c r="M22" s="85">
        <f t="shared" si="4"/>
        <v>0</v>
      </c>
      <c r="N22" s="86">
        <f t="shared" si="5"/>
        <v>0</v>
      </c>
    </row>
    <row r="23" spans="1:15" s="81" customFormat="1" ht="24" customHeight="1" thickBot="1" x14ac:dyDescent="0.3">
      <c r="A23" s="131"/>
      <c r="B23" s="132"/>
      <c r="C23" s="142"/>
      <c r="D23" s="143"/>
      <c r="E23" s="97"/>
      <c r="F23" s="96"/>
      <c r="G23" s="97"/>
      <c r="H23" s="96"/>
      <c r="I23" s="144">
        <f t="shared" si="0"/>
        <v>0</v>
      </c>
      <c r="J23" s="145">
        <f t="shared" si="1"/>
        <v>0</v>
      </c>
      <c r="K23" s="144">
        <f t="shared" si="2"/>
        <v>0</v>
      </c>
      <c r="L23" s="95">
        <f t="shared" si="3"/>
        <v>0</v>
      </c>
      <c r="M23" s="85">
        <f t="shared" si="4"/>
        <v>0</v>
      </c>
      <c r="N23" s="86">
        <f t="shared" si="5"/>
        <v>0</v>
      </c>
      <c r="O23" s="87"/>
    </row>
    <row r="24" spans="1:15" ht="30" customHeight="1" thickTop="1" thickBot="1" x14ac:dyDescent="0.3">
      <c r="A24" s="133"/>
      <c r="B24" s="134"/>
      <c r="C24" s="135" t="s">
        <v>52</v>
      </c>
      <c r="D24" s="146">
        <f t="shared" ref="D24:J24" si="6">SUM(D8:D23)</f>
        <v>460.6</v>
      </c>
      <c r="E24" s="147">
        <f t="shared" si="6"/>
        <v>209.6</v>
      </c>
      <c r="F24" s="147">
        <f t="shared" si="6"/>
        <v>199</v>
      </c>
      <c r="G24" s="148">
        <f t="shared" si="6"/>
        <v>0</v>
      </c>
      <c r="H24" s="147">
        <f t="shared" si="6"/>
        <v>7.1</v>
      </c>
      <c r="I24" s="148">
        <f t="shared" si="6"/>
        <v>209.6</v>
      </c>
      <c r="J24" s="147">
        <f t="shared" si="6"/>
        <v>206.10000000000002</v>
      </c>
      <c r="K24" s="148">
        <f t="shared" si="2"/>
        <v>-3.4999999999999716</v>
      </c>
      <c r="L24" s="88">
        <f t="shared" si="3"/>
        <v>-1.6698473282442613E-2</v>
      </c>
      <c r="M24" s="89">
        <f t="shared" si="4"/>
        <v>-1.6698473282442613E-2</v>
      </c>
      <c r="N24" s="90">
        <f t="shared" si="5"/>
        <v>-1.6698473282442613E-2</v>
      </c>
      <c r="O24" s="91"/>
    </row>
    <row r="25" spans="1:15" ht="22.5" customHeight="1" thickBot="1" x14ac:dyDescent="0.3">
      <c r="M25" s="109">
        <f t="shared" si="4"/>
        <v>0</v>
      </c>
    </row>
    <row r="26" spans="1:15" s="81" customFormat="1" ht="33" customHeight="1" x14ac:dyDescent="0.25">
      <c r="A26" s="100"/>
      <c r="B26" s="101"/>
      <c r="C26" s="110" t="s">
        <v>58</v>
      </c>
      <c r="D26" s="127">
        <f>D8</f>
        <v>414.2</v>
      </c>
      <c r="E26" s="129">
        <f>E8</f>
        <v>188.6</v>
      </c>
      <c r="F26" s="129">
        <f>F8</f>
        <v>173.4</v>
      </c>
      <c r="G26" s="129">
        <f>G8</f>
        <v>0</v>
      </c>
      <c r="H26" s="128">
        <f>H8</f>
        <v>0</v>
      </c>
      <c r="I26" s="102">
        <f>E26+G26</f>
        <v>188.6</v>
      </c>
      <c r="J26" s="102">
        <f>F26+H26</f>
        <v>173.4</v>
      </c>
      <c r="K26" s="102">
        <f>+J26-I26</f>
        <v>-15.199999999999989</v>
      </c>
      <c r="L26" s="103">
        <f>IF(I26=0,0,(+K26/I26))</f>
        <v>-8.0593849416754973E-2</v>
      </c>
      <c r="M26" s="79">
        <f t="shared" si="4"/>
        <v>-8.0593849416754973E-2</v>
      </c>
      <c r="N26" s="162">
        <f t="shared" si="5"/>
        <v>-8.0593849416754973E-2</v>
      </c>
    </row>
    <row r="27" spans="1:15" s="81" customFormat="1" ht="28.5" customHeight="1" thickBot="1" x14ac:dyDescent="0.3">
      <c r="A27" s="100"/>
      <c r="B27" s="101"/>
      <c r="C27" s="111" t="s">
        <v>56</v>
      </c>
      <c r="D27" s="112">
        <f t="shared" ref="D27:J27" si="7">D26*100/D24</f>
        <v>89.926183239253149</v>
      </c>
      <c r="E27" s="104">
        <f t="shared" si="7"/>
        <v>89.98091603053436</v>
      </c>
      <c r="F27" s="104">
        <f t="shared" si="7"/>
        <v>87.1356783919598</v>
      </c>
      <c r="G27" s="104">
        <v>0</v>
      </c>
      <c r="H27" s="104">
        <f t="shared" si="7"/>
        <v>0</v>
      </c>
      <c r="I27" s="104">
        <f t="shared" si="7"/>
        <v>89.98091603053436</v>
      </c>
      <c r="J27" s="113">
        <f t="shared" si="7"/>
        <v>84.133915574963595</v>
      </c>
      <c r="K27" s="105">
        <f>J27-I27</f>
        <v>-5.8470004555707646</v>
      </c>
      <c r="L27" s="106">
        <f>IF(I27=0,0,(+K27/I27))</f>
        <v>-6.4980450450033519E-2</v>
      </c>
      <c r="M27" s="166">
        <f t="shared" si="4"/>
        <v>-6.4980450450033519E-2</v>
      </c>
      <c r="N27" s="163">
        <f t="shared" si="5"/>
        <v>-6.4980450450033519E-2</v>
      </c>
    </row>
    <row r="28" spans="1:15" ht="4.5" customHeight="1" x14ac:dyDescent="0.25">
      <c r="C28" s="164"/>
      <c r="D28" s="107"/>
      <c r="E28" s="107"/>
      <c r="F28" s="107"/>
      <c r="G28" s="107"/>
      <c r="H28" s="107"/>
      <c r="I28" s="107"/>
      <c r="J28" s="107"/>
      <c r="K28" s="107"/>
      <c r="L28" s="108"/>
      <c r="M28" s="109"/>
      <c r="N28" s="109"/>
    </row>
    <row r="29" spans="1:15" ht="5.25" customHeight="1" x14ac:dyDescent="0.25"/>
    <row r="30" spans="1:15" customFormat="1" x14ac:dyDescent="0.25">
      <c r="A30" s="7" t="s">
        <v>63</v>
      </c>
      <c r="C30" s="26"/>
      <c r="D30" s="26"/>
      <c r="E30" s="27"/>
      <c r="F30" s="27"/>
      <c r="G30" s="27"/>
      <c r="H30" s="27"/>
      <c r="I30" s="27"/>
      <c r="J30" s="43"/>
      <c r="K30" s="43"/>
      <c r="L30" s="2"/>
      <c r="M30" s="1"/>
      <c r="N30" s="1"/>
    </row>
    <row r="31" spans="1:15" customFormat="1" x14ac:dyDescent="0.25">
      <c r="A31" s="165"/>
      <c r="B31" s="4"/>
      <c r="C31" s="4"/>
      <c r="D31" s="4"/>
      <c r="F31" s="4"/>
      <c r="G31" s="4"/>
      <c r="H31" s="4"/>
      <c r="K31" s="3"/>
    </row>
    <row r="32" spans="1:15" customFormat="1" ht="16.5" customHeight="1" x14ac:dyDescent="0.25">
      <c r="A32" s="77" t="s">
        <v>120</v>
      </c>
      <c r="B32" s="4"/>
      <c r="C32" s="4"/>
      <c r="D32" s="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customFormat="1" ht="24" customHeight="1" x14ac:dyDescent="0.25">
      <c r="A33" s="99" t="s">
        <v>108</v>
      </c>
      <c r="B33" s="2"/>
      <c r="C33" s="4"/>
      <c r="D33" s="4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customFormat="1" ht="25.5" customHeight="1" x14ac:dyDescent="0.25">
      <c r="A34" s="99" t="s">
        <v>55</v>
      </c>
      <c r="B34" s="2"/>
      <c r="C34" s="4"/>
      <c r="D34" s="4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1:15" customFormat="1" ht="3.75" customHeight="1" x14ac:dyDescent="0.25">
      <c r="A35" s="7"/>
      <c r="B35" s="1"/>
      <c r="C35" s="3"/>
      <c r="D35" s="3"/>
      <c r="E35" s="43"/>
      <c r="F35" s="43"/>
      <c r="G35" s="43"/>
      <c r="H35" s="43"/>
      <c r="I35" s="43"/>
      <c r="J35" s="43"/>
      <c r="K35" s="43"/>
      <c r="L35" s="2"/>
      <c r="M35" s="1"/>
      <c r="N35" s="1"/>
    </row>
    <row r="36" spans="1:15" customFormat="1" ht="3.75" customHeight="1" x14ac:dyDescent="0.25">
      <c r="A36" s="7"/>
      <c r="B36" s="1"/>
      <c r="C36" s="3"/>
      <c r="D36" s="3"/>
      <c r="E36" s="43"/>
      <c r="F36" s="43"/>
      <c r="G36" s="43"/>
      <c r="H36" s="43"/>
      <c r="I36" s="43"/>
      <c r="J36" s="43"/>
      <c r="K36" s="43"/>
      <c r="L36" s="2"/>
      <c r="M36" s="1"/>
      <c r="N36" s="1"/>
    </row>
    <row r="37" spans="1:15" customFormat="1" ht="13.5" customHeight="1" x14ac:dyDescent="0.25">
      <c r="A37" s="9" t="s">
        <v>24</v>
      </c>
      <c r="B37" s="5"/>
      <c r="C37" s="5"/>
      <c r="D37" s="5"/>
      <c r="E37" s="5"/>
      <c r="F37" s="5"/>
      <c r="G37" s="5"/>
      <c r="K37" s="2"/>
    </row>
    <row r="38" spans="1:15" customFormat="1" x14ac:dyDescent="0.25">
      <c r="A38" s="2"/>
    </row>
    <row r="39" spans="1:15" customFormat="1" x14ac:dyDescent="0.25">
      <c r="B39" s="6" t="s">
        <v>22</v>
      </c>
      <c r="C39" s="2"/>
      <c r="D39" s="2"/>
      <c r="E39" s="8" t="s">
        <v>23</v>
      </c>
      <c r="F39" s="2"/>
    </row>
    <row r="40" spans="1:15" customFormat="1" x14ac:dyDescent="0.25">
      <c r="C40" s="2"/>
      <c r="D40" s="2"/>
    </row>
    <row r="41" spans="1:15" customFormat="1" x14ac:dyDescent="0.25">
      <c r="A41" s="2"/>
    </row>
    <row r="42" spans="1:15" customFormat="1" x14ac:dyDescent="0.25">
      <c r="A42" s="2"/>
    </row>
    <row r="43" spans="1:15" customFormat="1" x14ac:dyDescent="0.25">
      <c r="A43" s="2"/>
      <c r="C43" s="2"/>
      <c r="D43" s="2"/>
    </row>
    <row r="44" spans="1:15" customFormat="1" x14ac:dyDescent="0.25">
      <c r="A44" s="2"/>
      <c r="C44" s="2"/>
      <c r="D44" s="2"/>
    </row>
    <row r="45" spans="1:15" customFormat="1" x14ac:dyDescent="0.25">
      <c r="A45" t="s">
        <v>11</v>
      </c>
      <c r="C45" s="2"/>
      <c r="D45" s="2"/>
    </row>
    <row r="46" spans="1:15" customFormat="1" x14ac:dyDescent="0.25">
      <c r="C46" s="2"/>
      <c r="D46" s="2"/>
    </row>
    <row r="47" spans="1:15" x14ac:dyDescent="0.25">
      <c r="C47" t="s">
        <v>11</v>
      </c>
      <c r="D47"/>
      <c r="E47"/>
      <c r="F47"/>
      <c r="G47"/>
      <c r="H47"/>
      <c r="I47"/>
    </row>
    <row r="52" spans="3:9" x14ac:dyDescent="0.25">
      <c r="C52" s="120"/>
      <c r="D52" s="121"/>
      <c r="E52" s="121"/>
      <c r="F52" s="122"/>
      <c r="G52" s="123"/>
      <c r="H52" s="121"/>
      <c r="I52" s="121"/>
    </row>
    <row r="53" spans="3:9" x14ac:dyDescent="0.25">
      <c r="C53" s="120"/>
      <c r="D53" s="121"/>
      <c r="E53" s="6"/>
      <c r="F53" s="122"/>
      <c r="G53" s="123"/>
      <c r="H53" s="121"/>
      <c r="I53" s="121"/>
    </row>
    <row r="54" spans="3:9" x14ac:dyDescent="0.25">
      <c r="C54" s="124"/>
      <c r="D54" s="121"/>
      <c r="E54" s="121"/>
      <c r="F54" s="122"/>
      <c r="G54" s="121"/>
      <c r="H54" s="121"/>
      <c r="I54" s="121"/>
    </row>
    <row r="55" spans="3:9" x14ac:dyDescent="0.25">
      <c r="C55" s="124"/>
      <c r="D55"/>
      <c r="F55" s="125"/>
      <c r="G55" s="126"/>
    </row>
  </sheetData>
  <sheetProtection insertRows="0" deleteRows="0" selectLockedCells="1"/>
  <mergeCells count="17">
    <mergeCell ref="D5:D7"/>
    <mergeCell ref="A5:A7"/>
    <mergeCell ref="M6:M7"/>
    <mergeCell ref="C5:C7"/>
    <mergeCell ref="B5:B7"/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</mergeCells>
  <phoneticPr fontId="14" type="noConversion"/>
  <conditionalFormatting sqref="M8:M27">
    <cfRule type="cellIs" dxfId="22" priority="7" stopIfTrue="1" operator="lessThanOrEqual">
      <formula>-0.101</formula>
    </cfRule>
    <cfRule type="cellIs" dxfId="21" priority="8" stopIfTrue="1" operator="between">
      <formula>-0.051</formula>
      <formula>-0.1</formula>
    </cfRule>
    <cfRule type="cellIs" dxfId="20" priority="9" stopIfTrue="1" operator="between">
      <formula>-0.00000000001</formula>
      <formula>-0.05</formula>
    </cfRule>
  </conditionalFormatting>
  <conditionalFormatting sqref="M28">
    <cfRule type="cellIs" dxfId="19" priority="1" stopIfTrue="1" operator="lessThanOrEqual">
      <formula>-0.101</formula>
    </cfRule>
    <cfRule type="cellIs" dxfId="18" priority="2" stopIfTrue="1" operator="between">
      <formula>-0.051</formula>
      <formula>-0.1</formula>
    </cfRule>
    <cfRule type="cellIs" dxfId="17" priority="3" stopIfTrue="1" operator="between">
      <formula>-0.00000000001</formula>
      <formula>-0.05</formula>
    </cfRule>
  </conditionalFormatting>
  <conditionalFormatting sqref="N8:N27">
    <cfRule type="cellIs" dxfId="16" priority="10" stopIfTrue="1" operator="greaterThanOrEqual">
      <formula>0.101</formula>
    </cfRule>
    <cfRule type="cellIs" dxfId="15" priority="11" stopIfTrue="1" operator="between">
      <formula>0.051</formula>
      <formula>0.1</formula>
    </cfRule>
    <cfRule type="cellIs" dxfId="14" priority="12" stopIfTrue="1" operator="between">
      <formula>0.000000001</formula>
      <formula>0.05</formula>
    </cfRule>
  </conditionalFormatting>
  <conditionalFormatting sqref="N28">
    <cfRule type="cellIs" dxfId="13" priority="4" stopIfTrue="1" operator="greaterThanOrEqual">
      <formula>0.101</formula>
    </cfRule>
    <cfRule type="cellIs" dxfId="12" priority="5" stopIfTrue="1" operator="between">
      <formula>0.051</formula>
      <formula>0.1</formula>
    </cfRule>
    <cfRule type="cellIs" dxfId="11" priority="6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43B5-04E2-4F9C-9AD8-427B1364B8A0}">
  <dimension ref="A1:BX29"/>
  <sheetViews>
    <sheetView showGridLines="0" topLeftCell="A20" zoomScale="90" zoomScaleNormal="90" workbookViewId="0">
      <selection activeCell="A19" sqref="A19:J34"/>
    </sheetView>
  </sheetViews>
  <sheetFormatPr baseColWidth="10" defaultColWidth="8.88671875" defaultRowHeight="13.2" x14ac:dyDescent="0.25"/>
  <cols>
    <col min="1" max="1" width="32.33203125" style="202" customWidth="1"/>
    <col min="2" max="2" width="16" style="226" customWidth="1"/>
    <col min="3" max="3" width="18.6640625" style="202" customWidth="1"/>
    <col min="4" max="4" width="23" style="202" customWidth="1"/>
    <col min="5" max="6" width="17.6640625" style="226" customWidth="1"/>
    <col min="7" max="8" width="17.6640625" style="202" customWidth="1"/>
    <col min="9" max="9" width="18" style="202" customWidth="1"/>
    <col min="10" max="10" width="14.44140625" style="202" customWidth="1"/>
    <col min="11" max="11" width="0.109375" style="202" customWidth="1"/>
    <col min="12" max="12" width="8.88671875" style="202" hidden="1" customWidth="1"/>
    <col min="13" max="16384" width="8.88671875" style="202"/>
  </cols>
  <sheetData>
    <row r="1" spans="1:76" ht="3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</row>
    <row r="2" spans="1:76" ht="20.25" customHeight="1" x14ac:dyDescent="0.25">
      <c r="A2" s="274" t="s">
        <v>144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76" ht="20.25" customHeight="1" x14ac:dyDescent="0.25">
      <c r="A3" s="276" t="s">
        <v>145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76" s="203" customFormat="1" ht="24.75" customHeight="1" x14ac:dyDescent="0.3">
      <c r="A4" s="277" t="s">
        <v>98</v>
      </c>
      <c r="B4" s="277"/>
      <c r="C4" s="277"/>
      <c r="D4" s="277"/>
      <c r="E4" s="277"/>
      <c r="F4" s="277"/>
      <c r="G4" s="277"/>
      <c r="H4" s="277"/>
      <c r="I4" s="277"/>
      <c r="J4" s="277"/>
    </row>
    <row r="5" spans="1:76" ht="15.75" customHeight="1" x14ac:dyDescent="0.3">
      <c r="A5" s="278"/>
      <c r="B5" s="278"/>
      <c r="C5" s="278"/>
      <c r="D5" s="278"/>
      <c r="E5" s="278"/>
      <c r="F5" s="278"/>
      <c r="G5" s="278"/>
      <c r="H5" s="278"/>
      <c r="I5" s="278"/>
      <c r="J5" s="278"/>
    </row>
    <row r="6" spans="1:76" ht="9" customHeight="1" thickBot="1" x14ac:dyDescent="0.35">
      <c r="A6" s="204"/>
      <c r="B6" s="204"/>
      <c r="C6" s="204"/>
      <c r="D6" s="204"/>
      <c r="E6" s="204"/>
      <c r="F6" s="204"/>
      <c r="G6" s="204"/>
      <c r="H6" s="204"/>
      <c r="I6" s="204"/>
      <c r="J6" s="204"/>
    </row>
    <row r="7" spans="1:76" x14ac:dyDescent="0.25">
      <c r="A7" s="279" t="s">
        <v>109</v>
      </c>
      <c r="B7" s="281" t="s">
        <v>99</v>
      </c>
      <c r="C7" s="282"/>
      <c r="D7" s="283"/>
      <c r="E7" s="287" t="s">
        <v>76</v>
      </c>
      <c r="F7" s="288" t="s">
        <v>100</v>
      </c>
      <c r="G7" s="282"/>
      <c r="H7" s="282"/>
      <c r="I7" s="283"/>
      <c r="J7" s="292" t="s">
        <v>33</v>
      </c>
    </row>
    <row r="8" spans="1:76" x14ac:dyDescent="0.25">
      <c r="A8" s="280"/>
      <c r="B8" s="284"/>
      <c r="C8" s="285"/>
      <c r="D8" s="286"/>
      <c r="E8" s="262"/>
      <c r="F8" s="289"/>
      <c r="G8" s="290"/>
      <c r="H8" s="290"/>
      <c r="I8" s="291"/>
      <c r="J8" s="293"/>
    </row>
    <row r="9" spans="1:76" ht="0.75" customHeight="1" x14ac:dyDescent="0.25">
      <c r="A9" s="280"/>
      <c r="B9" s="284"/>
      <c r="C9" s="285"/>
      <c r="D9" s="286"/>
      <c r="E9" s="262"/>
      <c r="F9" s="261" t="s">
        <v>77</v>
      </c>
      <c r="G9" s="264" t="s">
        <v>104</v>
      </c>
      <c r="H9" s="265"/>
      <c r="I9" s="261" t="s">
        <v>101</v>
      </c>
      <c r="J9" s="293"/>
    </row>
    <row r="10" spans="1:76" ht="22.5" customHeight="1" x14ac:dyDescent="0.25">
      <c r="A10" s="280"/>
      <c r="B10" s="261" t="s">
        <v>81</v>
      </c>
      <c r="C10" s="269" t="s">
        <v>102</v>
      </c>
      <c r="D10" s="269" t="s">
        <v>103</v>
      </c>
      <c r="E10" s="262"/>
      <c r="F10" s="262"/>
      <c r="G10" s="271" t="s">
        <v>129</v>
      </c>
      <c r="H10" s="272"/>
      <c r="I10" s="266"/>
      <c r="J10" s="293"/>
    </row>
    <row r="11" spans="1:76" s="207" customFormat="1" ht="15.75" customHeight="1" x14ac:dyDescent="0.25">
      <c r="A11" s="280"/>
      <c r="B11" s="268"/>
      <c r="C11" s="270"/>
      <c r="D11" s="270"/>
      <c r="E11" s="262"/>
      <c r="F11" s="263"/>
      <c r="G11" s="205" t="s">
        <v>85</v>
      </c>
      <c r="H11" s="206" t="s">
        <v>86</v>
      </c>
      <c r="I11" s="267"/>
      <c r="J11" s="293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</row>
    <row r="12" spans="1:76" s="214" customFormat="1" ht="108.75" customHeight="1" x14ac:dyDescent="0.25">
      <c r="A12" s="208" t="s">
        <v>136</v>
      </c>
      <c r="B12" s="197" t="s">
        <v>111</v>
      </c>
      <c r="C12" s="209" t="s">
        <v>146</v>
      </c>
      <c r="D12" s="210" t="s">
        <v>147</v>
      </c>
      <c r="E12" s="199" t="s">
        <v>148</v>
      </c>
      <c r="F12" s="199" t="s">
        <v>149</v>
      </c>
      <c r="G12" s="211">
        <v>2</v>
      </c>
      <c r="H12" s="211">
        <v>0.66666666666666663</v>
      </c>
      <c r="I12" s="212">
        <f t="shared" ref="I12:I22" si="0">IF(G12=0,0,(H12/G12))</f>
        <v>0.33333333333333331</v>
      </c>
      <c r="J12" s="213">
        <f t="shared" ref="J12:J22" si="1">+I12</f>
        <v>0.33333333333333331</v>
      </c>
    </row>
    <row r="13" spans="1:76" s="214" customFormat="1" ht="139.5" customHeight="1" x14ac:dyDescent="0.25">
      <c r="A13" s="208" t="s">
        <v>136</v>
      </c>
      <c r="B13" s="197" t="s">
        <v>111</v>
      </c>
      <c r="C13" s="215" t="s">
        <v>150</v>
      </c>
      <c r="D13" s="215" t="s">
        <v>151</v>
      </c>
      <c r="E13" s="199" t="s">
        <v>139</v>
      </c>
      <c r="F13" s="199" t="s">
        <v>149</v>
      </c>
      <c r="G13" s="200">
        <v>20.238095238095237</v>
      </c>
      <c r="H13" s="200">
        <v>27.142857142857142</v>
      </c>
      <c r="I13" s="212">
        <f t="shared" si="0"/>
        <v>1.3411764705882354</v>
      </c>
      <c r="J13" s="213">
        <f t="shared" si="1"/>
        <v>1.3411764705882354</v>
      </c>
    </row>
    <row r="14" spans="1:76" s="214" customFormat="1" ht="211.5" customHeight="1" x14ac:dyDescent="0.25">
      <c r="A14" s="208" t="s">
        <v>136</v>
      </c>
      <c r="B14" s="197" t="s">
        <v>111</v>
      </c>
      <c r="C14" s="215" t="s">
        <v>152</v>
      </c>
      <c r="D14" s="215" t="s">
        <v>153</v>
      </c>
      <c r="E14" s="199" t="s">
        <v>148</v>
      </c>
      <c r="F14" s="199" t="s">
        <v>149</v>
      </c>
      <c r="G14" s="200">
        <v>1</v>
      </c>
      <c r="H14" s="200">
        <v>1</v>
      </c>
      <c r="I14" s="212">
        <f t="shared" si="0"/>
        <v>1</v>
      </c>
      <c r="J14" s="213">
        <f t="shared" si="1"/>
        <v>1</v>
      </c>
    </row>
    <row r="15" spans="1:76" s="214" customFormat="1" ht="231.75" customHeight="1" x14ac:dyDescent="0.25">
      <c r="A15" s="208" t="s">
        <v>136</v>
      </c>
      <c r="B15" s="197" t="s">
        <v>111</v>
      </c>
      <c r="C15" s="215" t="s">
        <v>154</v>
      </c>
      <c r="D15" s="215" t="s">
        <v>155</v>
      </c>
      <c r="E15" s="199" t="s">
        <v>156</v>
      </c>
      <c r="F15" s="199" t="s">
        <v>149</v>
      </c>
      <c r="G15" s="200">
        <v>0</v>
      </c>
      <c r="H15" s="200">
        <v>-23.076923076923073</v>
      </c>
      <c r="I15" s="212">
        <f>IF(G15=0,((100-(ABS(H15)))/100),(H15/G15))</f>
        <v>0.76923076923076938</v>
      </c>
      <c r="J15" s="213">
        <f t="shared" si="1"/>
        <v>0.76923076923076938</v>
      </c>
    </row>
    <row r="16" spans="1:76" s="214" customFormat="1" ht="114" customHeight="1" x14ac:dyDescent="0.25">
      <c r="A16" s="208" t="s">
        <v>136</v>
      </c>
      <c r="B16" s="197" t="s">
        <v>111</v>
      </c>
      <c r="C16" s="215" t="s">
        <v>157</v>
      </c>
      <c r="D16" s="215" t="s">
        <v>158</v>
      </c>
      <c r="E16" s="199" t="s">
        <v>156</v>
      </c>
      <c r="F16" s="199" t="s">
        <v>149</v>
      </c>
      <c r="G16" s="200">
        <v>0</v>
      </c>
      <c r="H16" s="200">
        <v>-31.762295081967217</v>
      </c>
      <c r="I16" s="212">
        <f>IF(G16=0,((100-(ABS(H16)))/100),(H16/G16))</f>
        <v>0.68237704918032793</v>
      </c>
      <c r="J16" s="213">
        <f t="shared" si="1"/>
        <v>0.68237704918032793</v>
      </c>
    </row>
    <row r="17" spans="1:11" s="214" customFormat="1" ht="112.5" customHeight="1" x14ac:dyDescent="0.25">
      <c r="A17" s="208" t="s">
        <v>136</v>
      </c>
      <c r="B17" s="197" t="s">
        <v>159</v>
      </c>
      <c r="C17" s="209" t="s">
        <v>160</v>
      </c>
      <c r="D17" s="215" t="s">
        <v>161</v>
      </c>
      <c r="E17" s="199" t="s">
        <v>162</v>
      </c>
      <c r="F17" s="199" t="s">
        <v>149</v>
      </c>
      <c r="G17" s="200">
        <v>60.185185185185183</v>
      </c>
      <c r="H17" s="200">
        <v>22.222222222222221</v>
      </c>
      <c r="I17" s="212">
        <f t="shared" si="0"/>
        <v>0.36923076923076925</v>
      </c>
      <c r="J17" s="213">
        <f t="shared" si="1"/>
        <v>0.36923076923076925</v>
      </c>
    </row>
    <row r="18" spans="1:11" s="214" customFormat="1" ht="114.75" customHeight="1" x14ac:dyDescent="0.25">
      <c r="A18" s="208" t="s">
        <v>136</v>
      </c>
      <c r="B18" s="197" t="s">
        <v>159</v>
      </c>
      <c r="C18" s="209" t="s">
        <v>163</v>
      </c>
      <c r="D18" s="215" t="s">
        <v>164</v>
      </c>
      <c r="E18" s="199" t="s">
        <v>139</v>
      </c>
      <c r="F18" s="199" t="s">
        <v>149</v>
      </c>
      <c r="G18" s="200">
        <v>19.047619047619047</v>
      </c>
      <c r="H18" s="200">
        <v>21.428571428571427</v>
      </c>
      <c r="I18" s="212">
        <f t="shared" si="0"/>
        <v>1.125</v>
      </c>
      <c r="J18" s="213">
        <f t="shared" si="1"/>
        <v>1.125</v>
      </c>
    </row>
    <row r="19" spans="1:11" s="214" customFormat="1" ht="126.75" customHeight="1" x14ac:dyDescent="0.25">
      <c r="A19" s="208" t="s">
        <v>136</v>
      </c>
      <c r="B19" s="197" t="s">
        <v>159</v>
      </c>
      <c r="C19" s="209" t="s">
        <v>165</v>
      </c>
      <c r="D19" s="215" t="s">
        <v>166</v>
      </c>
      <c r="E19" s="199" t="s">
        <v>148</v>
      </c>
      <c r="F19" s="199" t="s">
        <v>149</v>
      </c>
      <c r="G19" s="200">
        <v>7.1822840750299141E-2</v>
      </c>
      <c r="H19" s="200">
        <v>0.10084015025240466</v>
      </c>
      <c r="I19" s="212">
        <f t="shared" si="0"/>
        <v>1.4040122779741855</v>
      </c>
      <c r="J19" s="213">
        <f t="shared" si="1"/>
        <v>1.4040122779741855</v>
      </c>
    </row>
    <row r="20" spans="1:11" s="214" customFormat="1" ht="85.5" customHeight="1" x14ac:dyDescent="0.25">
      <c r="A20" s="208" t="s">
        <v>136</v>
      </c>
      <c r="B20" s="197" t="s">
        <v>159</v>
      </c>
      <c r="C20" s="209" t="s">
        <v>167</v>
      </c>
      <c r="D20" s="215" t="s">
        <v>168</v>
      </c>
      <c r="E20" s="199" t="s">
        <v>156</v>
      </c>
      <c r="F20" s="199" t="s">
        <v>149</v>
      </c>
      <c r="G20" s="200">
        <v>6.8493150684931559</v>
      </c>
      <c r="H20" s="200">
        <v>10.273972602739722</v>
      </c>
      <c r="I20" s="212">
        <f t="shared" si="0"/>
        <v>1.4999999999999982</v>
      </c>
      <c r="J20" s="213">
        <f t="shared" si="1"/>
        <v>1.4999999999999982</v>
      </c>
    </row>
    <row r="21" spans="1:11" s="214" customFormat="1" ht="94.5" customHeight="1" x14ac:dyDescent="0.25">
      <c r="A21" s="208" t="s">
        <v>136</v>
      </c>
      <c r="B21" s="197" t="s">
        <v>159</v>
      </c>
      <c r="C21" s="209" t="s">
        <v>169</v>
      </c>
      <c r="D21" s="215" t="s">
        <v>170</v>
      </c>
      <c r="E21" s="199" t="s">
        <v>139</v>
      </c>
      <c r="F21" s="199" t="s">
        <v>149</v>
      </c>
      <c r="G21" s="200">
        <v>4.9350649350649354</v>
      </c>
      <c r="H21" s="200">
        <v>0.78431372549019607</v>
      </c>
      <c r="I21" s="212">
        <f t="shared" si="0"/>
        <v>0.1589267285861713</v>
      </c>
      <c r="J21" s="213">
        <f t="shared" si="1"/>
        <v>0.1589267285861713</v>
      </c>
    </row>
    <row r="22" spans="1:11" s="214" customFormat="1" ht="95.25" customHeight="1" x14ac:dyDescent="0.25">
      <c r="A22" s="208" t="s">
        <v>136</v>
      </c>
      <c r="B22" s="197" t="s">
        <v>159</v>
      </c>
      <c r="C22" s="209" t="s">
        <v>171</v>
      </c>
      <c r="D22" s="215" t="s">
        <v>172</v>
      </c>
      <c r="E22" s="199" t="s">
        <v>173</v>
      </c>
      <c r="F22" s="199" t="s">
        <v>149</v>
      </c>
      <c r="G22" s="200">
        <v>1.3666666666666667</v>
      </c>
      <c r="H22" s="200">
        <v>1.125</v>
      </c>
      <c r="I22" s="212">
        <f t="shared" si="0"/>
        <v>0.82317073170731703</v>
      </c>
      <c r="J22" s="213">
        <f t="shared" si="1"/>
        <v>0.82317073170731703</v>
      </c>
    </row>
    <row r="23" spans="1:11" ht="24.75" customHeight="1" x14ac:dyDescent="0.25">
      <c r="A23" s="216"/>
      <c r="B23" s="217"/>
      <c r="C23" s="218"/>
      <c r="D23" s="219"/>
      <c r="E23" s="220"/>
      <c r="F23" s="220"/>
      <c r="G23" s="221"/>
      <c r="H23" s="221"/>
      <c r="I23" s="221"/>
      <c r="J23" s="221"/>
      <c r="K23" s="222"/>
    </row>
    <row r="24" spans="1:11" s="223" customFormat="1" ht="39.75" customHeight="1" x14ac:dyDescent="0.25">
      <c r="A24" s="256" t="s">
        <v>174</v>
      </c>
      <c r="B24" s="257"/>
      <c r="C24" s="257"/>
      <c r="D24" s="257"/>
      <c r="E24" s="257"/>
      <c r="F24" s="257"/>
      <c r="G24" s="257"/>
      <c r="H24" s="257"/>
      <c r="I24" s="257"/>
      <c r="J24" s="257"/>
    </row>
    <row r="25" spans="1:11" ht="16.5" customHeight="1" x14ac:dyDescent="0.25">
      <c r="A25" s="258" t="s">
        <v>87</v>
      </c>
      <c r="B25" s="258"/>
      <c r="C25" s="258"/>
      <c r="D25" s="259"/>
      <c r="F25" s="260"/>
      <c r="G25" s="260"/>
      <c r="H25" s="260"/>
      <c r="I25" s="260"/>
      <c r="J25" s="260"/>
    </row>
    <row r="26" spans="1:11" ht="7.5" customHeight="1" x14ac:dyDescent="0.25">
      <c r="A26" s="224"/>
      <c r="B26" s="224"/>
      <c r="C26" s="224"/>
      <c r="D26" s="225"/>
    </row>
    <row r="29" spans="1:11" x14ac:dyDescent="0.25">
      <c r="G29" s="227"/>
    </row>
  </sheetData>
  <sheetProtection deleteRows="0" selectLockedCells="1"/>
  <mergeCells count="20">
    <mergeCell ref="A1:J1"/>
    <mergeCell ref="A2:J2"/>
    <mergeCell ref="A3:J3"/>
    <mergeCell ref="A4:J4"/>
    <mergeCell ref="A5:J5"/>
    <mergeCell ref="A24:J24"/>
    <mergeCell ref="A25:D25"/>
    <mergeCell ref="F25:J25"/>
    <mergeCell ref="F9:F11"/>
    <mergeCell ref="G9:H9"/>
    <mergeCell ref="I9:I11"/>
    <mergeCell ref="B10:B11"/>
    <mergeCell ref="C10:C11"/>
    <mergeCell ref="D10:D11"/>
    <mergeCell ref="G10:H10"/>
    <mergeCell ref="A7:A11"/>
    <mergeCell ref="B7:D9"/>
    <mergeCell ref="E7:E11"/>
    <mergeCell ref="F7:I8"/>
    <mergeCell ref="J7:J11"/>
  </mergeCells>
  <conditionalFormatting sqref="J12:J22">
    <cfRule type="cellIs" dxfId="10" priority="1" stopIfTrue="1" operator="between">
      <formula>0.000000000001</formula>
      <formula>0.899999999999</formula>
    </cfRule>
    <cfRule type="cellIs" dxfId="9" priority="2" stopIfTrue="1" operator="between">
      <formula>0.9</formula>
      <formula>0.999</formula>
    </cfRule>
    <cfRule type="cellIs" dxfId="8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B2:M44"/>
  <sheetViews>
    <sheetView zoomScaleNormal="100" workbookViewId="0">
      <selection activeCell="B2" sqref="B2:L43"/>
    </sheetView>
  </sheetViews>
  <sheetFormatPr baseColWidth="10" defaultColWidth="11.44140625" defaultRowHeight="13.2" x14ac:dyDescent="0.25"/>
  <cols>
    <col min="1" max="1" width="6.6640625" style="168" customWidth="1"/>
    <col min="2" max="2" width="12.33203125" style="168" customWidth="1"/>
    <col min="3" max="3" width="11.33203125" style="168" customWidth="1"/>
    <col min="4" max="4" width="79.44140625" style="168" bestFit="1" customWidth="1"/>
    <col min="5" max="5" width="22.44140625" style="168" customWidth="1"/>
    <col min="6" max="6" width="15.44140625" style="168" customWidth="1"/>
    <col min="7" max="7" width="16" style="168" customWidth="1"/>
    <col min="8" max="8" width="14" style="168" customWidth="1"/>
    <col min="9" max="10" width="12.109375" style="168" customWidth="1"/>
    <col min="11" max="11" width="11.33203125" style="168" customWidth="1"/>
    <col min="12" max="12" width="13" style="168" customWidth="1"/>
    <col min="13" max="13" width="12.88671875" style="168" customWidth="1"/>
    <col min="14" max="16384" width="11.44140625" style="168"/>
  </cols>
  <sheetData>
    <row r="2" spans="2:13" ht="15.6" x14ac:dyDescent="0.3">
      <c r="L2" s="169" t="s">
        <v>64</v>
      </c>
      <c r="M2" s="170"/>
    </row>
    <row r="3" spans="2:13" s="171" customFormat="1" ht="21" customHeight="1" x14ac:dyDescent="0.25">
      <c r="B3" s="301" t="s">
        <v>138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2:13" ht="10.5" customHeight="1" x14ac:dyDescent="0.25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</row>
    <row r="5" spans="2:13" s="172" customFormat="1" ht="37.5" customHeight="1" x14ac:dyDescent="0.25">
      <c r="B5" s="303" t="s">
        <v>110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</row>
    <row r="7" spans="2:13" ht="18" x14ac:dyDescent="0.3">
      <c r="B7" s="307" t="s">
        <v>121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2:13" ht="7.5" customHeight="1" x14ac:dyDescent="0.25">
      <c r="B8" s="173"/>
      <c r="C8" s="174"/>
      <c r="D8" s="174"/>
      <c r="E8" s="175"/>
      <c r="F8" s="175"/>
      <c r="G8" s="175"/>
      <c r="H8" s="175"/>
      <c r="I8" s="175"/>
    </row>
    <row r="9" spans="2:13" x14ac:dyDescent="0.25">
      <c r="B9" s="305" t="s">
        <v>65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</row>
    <row r="10" spans="2:13" ht="16.5" customHeight="1" x14ac:dyDescent="0.25">
      <c r="B10" s="295" t="s">
        <v>19</v>
      </c>
      <c r="C10" s="295" t="s">
        <v>66</v>
      </c>
      <c r="D10" s="295" t="s">
        <v>67</v>
      </c>
      <c r="E10" s="295" t="s">
        <v>135</v>
      </c>
      <c r="F10" s="295" t="s">
        <v>175</v>
      </c>
      <c r="G10" s="295" t="s">
        <v>129</v>
      </c>
      <c r="H10" s="295"/>
      <c r="I10" s="308" t="s">
        <v>29</v>
      </c>
      <c r="J10" s="308"/>
      <c r="K10" s="308" t="s">
        <v>30</v>
      </c>
      <c r="L10" s="308"/>
    </row>
    <row r="11" spans="2:13" x14ac:dyDescent="0.25">
      <c r="B11" s="295"/>
      <c r="C11" s="295"/>
      <c r="D11" s="295"/>
      <c r="E11" s="295"/>
      <c r="F11" s="295"/>
      <c r="G11" s="295"/>
      <c r="H11" s="295"/>
      <c r="I11" s="176" t="s">
        <v>68</v>
      </c>
      <c r="J11" s="176" t="s">
        <v>69</v>
      </c>
      <c r="K11" s="295" t="s">
        <v>70</v>
      </c>
      <c r="L11" s="295" t="s">
        <v>71</v>
      </c>
    </row>
    <row r="12" spans="2:13" ht="32.25" customHeight="1" x14ac:dyDescent="0.25">
      <c r="B12" s="295"/>
      <c r="C12" s="295"/>
      <c r="D12" s="295"/>
      <c r="E12" s="295"/>
      <c r="F12" s="295"/>
      <c r="G12" s="177" t="s">
        <v>72</v>
      </c>
      <c r="H12" s="177" t="s">
        <v>73</v>
      </c>
      <c r="I12" s="178"/>
      <c r="J12" s="178"/>
      <c r="K12" s="295"/>
      <c r="L12" s="295"/>
    </row>
    <row r="13" spans="2:13" x14ac:dyDescent="0.25">
      <c r="B13" s="179">
        <v>4</v>
      </c>
      <c r="C13" s="179" t="s">
        <v>136</v>
      </c>
      <c r="D13" s="228" t="s">
        <v>137</v>
      </c>
      <c r="E13" s="180">
        <v>366</v>
      </c>
      <c r="F13" s="180">
        <v>414.2</v>
      </c>
      <c r="G13" s="180">
        <v>188.6</v>
      </c>
      <c r="H13" s="180">
        <v>173.3</v>
      </c>
      <c r="I13" s="180">
        <f>H13-G13</f>
        <v>-15.299999999999983</v>
      </c>
      <c r="J13" s="180">
        <f>((H13/G13)*100)-100</f>
        <v>-8.1124072110286249</v>
      </c>
      <c r="K13" s="181">
        <f>+J13</f>
        <v>-8.1124072110286249</v>
      </c>
      <c r="L13" s="181">
        <f>+J13</f>
        <v>-8.1124072110286249</v>
      </c>
    </row>
    <row r="14" spans="2:13" x14ac:dyDescent="0.25">
      <c r="I14" s="182"/>
      <c r="J14" s="183"/>
      <c r="K14" s="182"/>
    </row>
    <row r="15" spans="2:13" x14ac:dyDescent="0.25">
      <c r="B15" s="174" t="s">
        <v>74</v>
      </c>
    </row>
    <row r="16" spans="2:13" x14ac:dyDescent="0.25">
      <c r="B16" s="174"/>
    </row>
    <row r="17" spans="2:12" x14ac:dyDescent="0.25">
      <c r="B17" s="308" t="s">
        <v>75</v>
      </c>
      <c r="C17" s="308"/>
      <c r="D17" s="308"/>
      <c r="E17" s="308"/>
      <c r="F17" s="295" t="s">
        <v>76</v>
      </c>
      <c r="G17" s="295" t="s">
        <v>77</v>
      </c>
      <c r="H17" s="295" t="s">
        <v>78</v>
      </c>
      <c r="I17" s="308" t="s">
        <v>79</v>
      </c>
      <c r="J17" s="308"/>
      <c r="K17" s="308"/>
      <c r="L17" s="295" t="s">
        <v>30</v>
      </c>
    </row>
    <row r="18" spans="2:12" x14ac:dyDescent="0.25">
      <c r="B18" s="295" t="s">
        <v>80</v>
      </c>
      <c r="C18" s="295" t="s">
        <v>81</v>
      </c>
      <c r="D18" s="295" t="s">
        <v>82</v>
      </c>
      <c r="E18" s="295" t="s">
        <v>83</v>
      </c>
      <c r="F18" s="295"/>
      <c r="G18" s="295"/>
      <c r="H18" s="295"/>
      <c r="I18" s="308" t="s">
        <v>143</v>
      </c>
      <c r="J18" s="308"/>
      <c r="K18" s="295" t="s">
        <v>84</v>
      </c>
      <c r="L18" s="295"/>
    </row>
    <row r="19" spans="2:12" ht="18.75" customHeight="1" x14ac:dyDescent="0.25">
      <c r="B19" s="295"/>
      <c r="C19" s="295"/>
      <c r="D19" s="295"/>
      <c r="E19" s="295"/>
      <c r="F19" s="295"/>
      <c r="G19" s="295"/>
      <c r="H19" s="295"/>
      <c r="I19" s="176" t="s">
        <v>85</v>
      </c>
      <c r="J19" s="176" t="s">
        <v>86</v>
      </c>
      <c r="K19" s="295"/>
      <c r="L19" s="295"/>
    </row>
    <row r="20" spans="2:12" ht="159" customHeight="1" x14ac:dyDescent="0.25">
      <c r="B20" s="197" t="s">
        <v>112</v>
      </c>
      <c r="C20" s="197" t="s">
        <v>111</v>
      </c>
      <c r="D20" s="198" t="s">
        <v>141</v>
      </c>
      <c r="E20" s="198" t="s">
        <v>142</v>
      </c>
      <c r="F20" s="199" t="s">
        <v>139</v>
      </c>
      <c r="G20" s="199" t="s">
        <v>140</v>
      </c>
      <c r="H20" s="197"/>
      <c r="I20" s="200">
        <v>100</v>
      </c>
      <c r="J20" s="200">
        <v>100</v>
      </c>
      <c r="K20" s="201">
        <f>J20-I20</f>
        <v>0</v>
      </c>
      <c r="L20" s="184">
        <f>(J20/I20)*100</f>
        <v>100</v>
      </c>
    </row>
    <row r="21" spans="2:12" ht="6" customHeigh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6"/>
      <c r="L21" s="185"/>
    </row>
    <row r="22" spans="2:12" ht="6" customHeigh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6"/>
      <c r="L22" s="185"/>
    </row>
    <row r="23" spans="2:12" ht="25.5" customHeight="1" x14ac:dyDescent="0.25">
      <c r="B23" s="298" t="s">
        <v>122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</row>
    <row r="24" spans="2:12" ht="6" customHeight="1" x14ac:dyDescent="0.25"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85"/>
    </row>
    <row r="25" spans="2:12" x14ac:dyDescent="0.25">
      <c r="B25" s="174" t="s">
        <v>123</v>
      </c>
      <c r="C25" s="185"/>
      <c r="D25" s="185"/>
      <c r="E25" s="185"/>
      <c r="F25" s="185"/>
      <c r="G25" s="185"/>
      <c r="H25" s="185"/>
      <c r="I25" s="185"/>
      <c r="J25" s="185"/>
      <c r="K25" s="186"/>
      <c r="L25" s="185"/>
    </row>
    <row r="26" spans="2:12" ht="18" customHeight="1" x14ac:dyDescent="0.25">
      <c r="B26" s="187" t="s">
        <v>124</v>
      </c>
      <c r="C26" s="185"/>
      <c r="D26" s="185"/>
      <c r="E26" s="185"/>
      <c r="F26" s="185"/>
      <c r="G26" s="185"/>
      <c r="H26" s="185"/>
      <c r="I26" s="185"/>
      <c r="J26" s="185"/>
      <c r="K26" s="186"/>
      <c r="L26" s="185"/>
    </row>
    <row r="27" spans="2:12" ht="35.25" customHeight="1" x14ac:dyDescent="0.25">
      <c r="B27" s="298" t="s">
        <v>125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</row>
    <row r="28" spans="2:12" ht="32.25" customHeight="1" x14ac:dyDescent="0.25">
      <c r="B28" s="298" t="s">
        <v>126</v>
      </c>
      <c r="C28" s="299"/>
      <c r="D28" s="299"/>
      <c r="E28" s="299"/>
      <c r="F28" s="299"/>
      <c r="G28" s="299"/>
      <c r="H28" s="299"/>
      <c r="I28" s="299"/>
      <c r="J28" s="299"/>
      <c r="K28" s="299"/>
      <c r="L28" s="299"/>
    </row>
    <row r="29" spans="2:12" ht="19.5" customHeight="1" x14ac:dyDescent="0.25">
      <c r="B29" s="187" t="s">
        <v>105</v>
      </c>
      <c r="C29" s="188"/>
      <c r="D29" s="188"/>
      <c r="E29" s="185"/>
      <c r="F29" s="185"/>
      <c r="G29" s="185"/>
      <c r="H29" s="185"/>
      <c r="I29" s="185"/>
      <c r="J29" s="185"/>
      <c r="K29" s="186"/>
      <c r="L29" s="185"/>
    </row>
    <row r="30" spans="2:12" x14ac:dyDescent="0.25">
      <c r="B30" s="185"/>
      <c r="C30" s="185"/>
      <c r="D30" s="185"/>
      <c r="E30" s="185"/>
      <c r="F30" s="185"/>
      <c r="G30" s="185"/>
      <c r="H30" s="185"/>
      <c r="I30" s="185"/>
      <c r="J30" s="185"/>
      <c r="K30" s="186"/>
      <c r="L30" s="185"/>
    </row>
    <row r="31" spans="2:12" x14ac:dyDescent="0.25">
      <c r="B31" s="300" t="s">
        <v>22</v>
      </c>
      <c r="C31" s="300"/>
      <c r="D31" s="300"/>
      <c r="E31" s="189"/>
      <c r="F31" s="300" t="s">
        <v>23</v>
      </c>
      <c r="G31" s="300"/>
      <c r="H31" s="300"/>
      <c r="I31" s="189"/>
      <c r="J31" s="189"/>
      <c r="K31" s="190"/>
      <c r="L31" s="189"/>
    </row>
    <row r="32" spans="2:12" x14ac:dyDescent="0.25">
      <c r="B32" s="185"/>
      <c r="C32" s="185"/>
      <c r="D32" s="185"/>
      <c r="E32" s="185"/>
      <c r="F32" s="185"/>
      <c r="G32" s="185"/>
      <c r="H32" s="185"/>
      <c r="I32" s="185"/>
      <c r="J32" s="185"/>
      <c r="K32" s="186"/>
      <c r="L32" s="185"/>
    </row>
    <row r="33" spans="2:12" x14ac:dyDescent="0.25">
      <c r="B33" s="179" t="s">
        <v>88</v>
      </c>
      <c r="C33" s="296" t="s">
        <v>89</v>
      </c>
      <c r="D33" s="296"/>
      <c r="E33" s="185"/>
      <c r="F33" s="179" t="s">
        <v>88</v>
      </c>
      <c r="G33" s="296" t="s">
        <v>89</v>
      </c>
      <c r="H33" s="296"/>
      <c r="I33" s="185"/>
      <c r="J33" s="185"/>
      <c r="K33" s="186"/>
      <c r="L33" s="185"/>
    </row>
    <row r="34" spans="2:12" x14ac:dyDescent="0.25">
      <c r="B34" s="179" t="s">
        <v>90</v>
      </c>
      <c r="C34" s="297" t="s">
        <v>91</v>
      </c>
      <c r="D34" s="297"/>
      <c r="E34" s="185"/>
      <c r="F34" s="179" t="s">
        <v>90</v>
      </c>
      <c r="G34" s="297" t="s">
        <v>91</v>
      </c>
      <c r="H34" s="297"/>
      <c r="I34" s="185"/>
      <c r="J34" s="185"/>
      <c r="K34" s="186"/>
      <c r="L34" s="185"/>
    </row>
    <row r="35" spans="2:12" x14ac:dyDescent="0.25">
      <c r="B35" s="179" t="s">
        <v>92</v>
      </c>
      <c r="C35" s="294" t="s">
        <v>93</v>
      </c>
      <c r="D35" s="294"/>
      <c r="E35" s="185"/>
      <c r="F35" s="179" t="s">
        <v>92</v>
      </c>
      <c r="G35" s="294" t="s">
        <v>93</v>
      </c>
      <c r="H35" s="294"/>
      <c r="I35" s="185"/>
      <c r="J35" s="185"/>
      <c r="K35" s="186"/>
      <c r="L35" s="185"/>
    </row>
    <row r="36" spans="2:12" x14ac:dyDescent="0.25">
      <c r="B36" s="185"/>
      <c r="C36" s="185"/>
      <c r="D36" s="185"/>
      <c r="E36" s="185"/>
      <c r="F36" s="185"/>
      <c r="G36" s="185"/>
      <c r="H36" s="185"/>
      <c r="I36" s="185"/>
      <c r="J36" s="185"/>
      <c r="K36" s="186"/>
      <c r="L36" s="185"/>
    </row>
    <row r="37" spans="2:12" ht="3.75" customHeight="1" x14ac:dyDescent="0.25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2:12" ht="6.75" customHeight="1" x14ac:dyDescent="0.25"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</row>
    <row r="39" spans="2:12" x14ac:dyDescent="0.25">
      <c r="B39" s="174" t="s">
        <v>106</v>
      </c>
      <c r="C39" s="189"/>
      <c r="D39" s="189"/>
      <c r="E39" s="185"/>
      <c r="F39" s="185"/>
      <c r="G39" s="185"/>
      <c r="H39" s="185"/>
      <c r="I39" s="185"/>
      <c r="J39" s="185"/>
      <c r="K39" s="185"/>
      <c r="L39" s="185"/>
    </row>
    <row r="40" spans="2:12" x14ac:dyDescent="0.25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</row>
    <row r="41" spans="2:12" x14ac:dyDescent="0.25">
      <c r="B41" s="179" t="s">
        <v>88</v>
      </c>
      <c r="C41" s="296" t="s">
        <v>107</v>
      </c>
      <c r="D41" s="296"/>
      <c r="E41" s="185"/>
      <c r="F41" s="185"/>
      <c r="G41" s="185"/>
      <c r="H41" s="185"/>
      <c r="I41" s="185"/>
      <c r="J41" s="185"/>
      <c r="K41" s="185"/>
      <c r="L41" s="185"/>
    </row>
    <row r="42" spans="2:12" x14ac:dyDescent="0.25">
      <c r="B42" s="179" t="s">
        <v>90</v>
      </c>
      <c r="C42" s="297" t="s">
        <v>94</v>
      </c>
      <c r="D42" s="297"/>
      <c r="E42" s="185"/>
      <c r="F42" s="185"/>
      <c r="G42" s="185"/>
      <c r="H42" s="185"/>
      <c r="I42" s="185"/>
      <c r="J42" s="185"/>
      <c r="K42" s="185"/>
      <c r="L42" s="185"/>
    </row>
    <row r="43" spans="2:12" x14ac:dyDescent="0.25">
      <c r="B43" s="179" t="s">
        <v>92</v>
      </c>
      <c r="C43" s="294" t="s">
        <v>95</v>
      </c>
      <c r="D43" s="294"/>
      <c r="E43" s="185"/>
      <c r="F43" s="185"/>
      <c r="G43" s="185"/>
      <c r="H43" s="185"/>
      <c r="I43" s="185"/>
      <c r="J43" s="185"/>
      <c r="K43" s="185"/>
      <c r="L43" s="185"/>
    </row>
    <row r="44" spans="2:12" x14ac:dyDescent="0.25"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</sheetData>
  <mergeCells count="40">
    <mergeCell ref="G17:G19"/>
    <mergeCell ref="H17:H19"/>
    <mergeCell ref="B17:E17"/>
    <mergeCell ref="F17:F19"/>
    <mergeCell ref="B10:B12"/>
    <mergeCell ref="C10:C12"/>
    <mergeCell ref="D10:D12"/>
    <mergeCell ref="E10:E12"/>
    <mergeCell ref="B3:L4"/>
    <mergeCell ref="B5:L5"/>
    <mergeCell ref="B9:L9"/>
    <mergeCell ref="B7:L7"/>
    <mergeCell ref="B18:B19"/>
    <mergeCell ref="C18:C19"/>
    <mergeCell ref="I18:J18"/>
    <mergeCell ref="K18:K19"/>
    <mergeCell ref="K10:L10"/>
    <mergeCell ref="K11:K12"/>
    <mergeCell ref="L11:L12"/>
    <mergeCell ref="I17:K17"/>
    <mergeCell ref="L17:L19"/>
    <mergeCell ref="I10:J10"/>
    <mergeCell ref="F10:F12"/>
    <mergeCell ref="G10:H11"/>
    <mergeCell ref="C43:D43"/>
    <mergeCell ref="D18:D19"/>
    <mergeCell ref="E18:E19"/>
    <mergeCell ref="C41:D41"/>
    <mergeCell ref="C42:D42"/>
    <mergeCell ref="C34:D34"/>
    <mergeCell ref="B27:L27"/>
    <mergeCell ref="B28:L28"/>
    <mergeCell ref="C35:D35"/>
    <mergeCell ref="G35:H35"/>
    <mergeCell ref="C33:D33"/>
    <mergeCell ref="B23:L23"/>
    <mergeCell ref="B31:D31"/>
    <mergeCell ref="F31:H31"/>
    <mergeCell ref="G33:H33"/>
    <mergeCell ref="G34:H34"/>
  </mergeCells>
  <phoneticPr fontId="14" type="noConversion"/>
  <conditionalFormatting sqref="K13">
    <cfRule type="cellIs" dxfId="7" priority="7" stopIfTrue="1" operator="lessThan">
      <formula>-10</formula>
    </cfRule>
    <cfRule type="cellIs" dxfId="6" priority="8" stopIfTrue="1" operator="between">
      <formula>-5</formula>
      <formula>-10</formula>
    </cfRule>
    <cfRule type="cellIs" dxfId="5" priority="9" stopIfTrue="1" operator="lessThan">
      <formula>-0.5</formula>
    </cfRule>
  </conditionalFormatting>
  <conditionalFormatting sqref="L13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L20">
    <cfRule type="cellIs" dxfId="2" priority="4" stopIfTrue="1" operator="lessThan">
      <formula>90</formula>
    </cfRule>
    <cfRule type="cellIs" dxfId="1" priority="5" stopIfTrue="1" operator="between">
      <formula>90</formula>
      <formula>99</formula>
    </cfRule>
    <cfRule type="cellIs" dxfId="0" priority="6" stopIfTrue="1" operator="between">
      <formula>100</formula>
      <formula>200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K73"/>
  <sheetViews>
    <sheetView tabSelected="1" topLeftCell="A32" workbookViewId="0">
      <selection activeCell="C7" sqref="C7:J65"/>
    </sheetView>
  </sheetViews>
  <sheetFormatPr baseColWidth="10" defaultRowHeight="13.2" x14ac:dyDescent="0.25"/>
  <sheetData>
    <row r="5" spans="2:11" ht="13.8" x14ac:dyDescent="0.3">
      <c r="B5" s="191" t="s">
        <v>96</v>
      </c>
      <c r="C5" s="191"/>
      <c r="D5" s="191"/>
      <c r="E5" s="191"/>
      <c r="F5" s="191"/>
      <c r="G5" s="191"/>
      <c r="H5" s="191"/>
      <c r="I5" s="191"/>
      <c r="J5" s="191"/>
      <c r="K5" s="191"/>
    </row>
    <row r="6" spans="2:11" ht="13.8" x14ac:dyDescent="0.3"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2:11" ht="15.6" x14ac:dyDescent="0.3">
      <c r="B7" s="191"/>
      <c r="C7" s="191"/>
      <c r="D7" s="191"/>
      <c r="E7" s="191"/>
      <c r="F7" s="191"/>
      <c r="G7" s="191"/>
      <c r="H7" s="191"/>
      <c r="I7" s="192" t="s">
        <v>97</v>
      </c>
      <c r="J7" s="191"/>
      <c r="K7" s="191"/>
    </row>
    <row r="8" spans="2:11" ht="13.8" x14ac:dyDescent="0.3">
      <c r="B8" s="191"/>
      <c r="C8" s="191"/>
      <c r="D8" s="191"/>
      <c r="E8" s="191"/>
      <c r="F8" s="191"/>
      <c r="G8" s="191"/>
      <c r="H8" s="191"/>
      <c r="I8" s="191"/>
      <c r="J8" s="191"/>
      <c r="K8" s="191"/>
    </row>
    <row r="9" spans="2:11" ht="13.8" x14ac:dyDescent="0.3"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2:11" ht="13.8" x14ac:dyDescent="0.3"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2:11" ht="13.8" x14ac:dyDescent="0.3"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2" spans="2:11" ht="13.8" x14ac:dyDescent="0.3"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  <row r="13" spans="2:11" ht="13.8" x14ac:dyDescent="0.3"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2:11" ht="13.8" x14ac:dyDescent="0.3">
      <c r="B14" s="191"/>
      <c r="C14" s="191"/>
      <c r="D14" s="191"/>
      <c r="E14" s="191"/>
      <c r="F14" s="191"/>
      <c r="G14" s="191"/>
      <c r="H14" s="191"/>
      <c r="I14" s="191"/>
      <c r="J14" s="191"/>
      <c r="K14" s="191"/>
    </row>
    <row r="15" spans="2:11" ht="13.8" x14ac:dyDescent="0.3">
      <c r="B15" s="191"/>
      <c r="C15" s="191"/>
      <c r="D15" s="191"/>
      <c r="E15" s="191"/>
      <c r="F15" s="191"/>
      <c r="G15" s="191"/>
      <c r="H15" s="191"/>
      <c r="I15" s="191"/>
      <c r="J15" s="191"/>
      <c r="K15" s="191"/>
    </row>
    <row r="16" spans="2:11" ht="13.8" x14ac:dyDescent="0.3"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2:11" ht="13.8" x14ac:dyDescent="0.3"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spans="2:11" ht="13.8" x14ac:dyDescent="0.3">
      <c r="B18" s="191"/>
      <c r="C18" s="191"/>
      <c r="D18" s="191"/>
      <c r="E18" s="191"/>
      <c r="F18" s="191"/>
      <c r="G18" s="191"/>
      <c r="H18" s="191"/>
      <c r="I18" s="191"/>
      <c r="J18" s="191"/>
      <c r="K18" s="191"/>
    </row>
    <row r="19" spans="2:11" ht="13.8" x14ac:dyDescent="0.3"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2:11" ht="13.8" x14ac:dyDescent="0.3"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2:11" ht="13.8" x14ac:dyDescent="0.3"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2:11" ht="13.8" x14ac:dyDescent="0.3"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2:11" ht="13.8" x14ac:dyDescent="0.3">
      <c r="B23" s="191"/>
      <c r="C23" s="191"/>
      <c r="D23" s="191"/>
      <c r="E23" s="191"/>
      <c r="F23" s="191"/>
      <c r="G23" s="191"/>
      <c r="H23" s="191"/>
      <c r="I23" s="191"/>
      <c r="J23" s="191"/>
      <c r="K23" s="191"/>
    </row>
    <row r="24" spans="2:11" ht="13.8" x14ac:dyDescent="0.3">
      <c r="B24" s="191"/>
      <c r="C24" s="191"/>
      <c r="D24" s="191"/>
      <c r="E24" s="191"/>
      <c r="F24" s="191"/>
      <c r="G24" s="191"/>
      <c r="H24" s="191"/>
      <c r="I24" s="191"/>
      <c r="J24" s="191"/>
      <c r="K24" s="191"/>
    </row>
    <row r="25" spans="2:11" ht="13.8" x14ac:dyDescent="0.3">
      <c r="B25" s="191"/>
      <c r="C25" s="191"/>
      <c r="D25" s="191"/>
      <c r="E25" s="191"/>
      <c r="F25" s="191"/>
      <c r="G25" s="191"/>
      <c r="H25" s="191"/>
      <c r="I25" s="191"/>
      <c r="J25" s="191"/>
      <c r="K25" s="191"/>
    </row>
    <row r="26" spans="2:11" ht="13.8" x14ac:dyDescent="0.3"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spans="2:11" ht="13.8" x14ac:dyDescent="0.3">
      <c r="B27" s="191"/>
      <c r="C27" s="191"/>
      <c r="D27" s="191"/>
      <c r="E27" s="191"/>
      <c r="F27" s="191"/>
      <c r="G27" s="191"/>
      <c r="H27" s="191"/>
      <c r="I27" s="191"/>
      <c r="J27" s="191"/>
      <c r="K27" s="191"/>
    </row>
    <row r="28" spans="2:11" ht="13.8" x14ac:dyDescent="0.3">
      <c r="B28" s="191"/>
      <c r="C28" s="191"/>
      <c r="D28" s="191"/>
      <c r="E28" s="191"/>
      <c r="F28" s="191"/>
      <c r="G28" s="191"/>
      <c r="H28" s="191"/>
      <c r="I28" s="191"/>
      <c r="J28" s="191"/>
      <c r="K28" s="191"/>
    </row>
    <row r="29" spans="2:11" ht="13.8" x14ac:dyDescent="0.3">
      <c r="B29" s="191"/>
      <c r="C29" s="191"/>
      <c r="D29" s="191"/>
      <c r="E29" s="191"/>
      <c r="F29" s="191"/>
      <c r="G29" s="191"/>
      <c r="H29" s="191"/>
      <c r="I29" s="191"/>
      <c r="J29" s="191"/>
      <c r="K29" s="191"/>
    </row>
    <row r="30" spans="2:11" ht="13.8" x14ac:dyDescent="0.3"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2:11" ht="13.8" x14ac:dyDescent="0.3"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spans="2:11" ht="13.8" x14ac:dyDescent="0.3"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2:11" ht="13.8" x14ac:dyDescent="0.3"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2:11" ht="13.8" x14ac:dyDescent="0.3">
      <c r="B34" s="191"/>
      <c r="C34" s="191"/>
      <c r="D34" s="191"/>
      <c r="E34" s="191"/>
      <c r="F34" s="191"/>
      <c r="G34" s="191"/>
      <c r="H34" s="191"/>
      <c r="I34" s="191"/>
      <c r="J34" s="191"/>
      <c r="K34" s="191"/>
    </row>
    <row r="35" spans="2:11" ht="13.8" x14ac:dyDescent="0.3"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2:11" ht="13.8" x14ac:dyDescent="0.3"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2:11" ht="13.8" x14ac:dyDescent="0.3"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2:11" ht="13.8" x14ac:dyDescent="0.3">
      <c r="B38" s="191"/>
      <c r="C38" s="191"/>
      <c r="D38" s="191"/>
      <c r="E38" s="191"/>
      <c r="F38" s="191"/>
      <c r="G38" s="191"/>
      <c r="H38" s="191"/>
      <c r="I38" s="191"/>
      <c r="J38" s="191"/>
      <c r="K38" s="191"/>
    </row>
    <row r="39" spans="2:11" ht="13.8" x14ac:dyDescent="0.3">
      <c r="B39" s="191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2:11" ht="13.8" x14ac:dyDescent="0.3">
      <c r="B40" s="191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2:11" ht="13.8" x14ac:dyDescent="0.3"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2:11" ht="13.8" x14ac:dyDescent="0.3">
      <c r="B42" s="191"/>
      <c r="C42" s="191"/>
      <c r="D42" s="191"/>
      <c r="E42" s="191"/>
      <c r="F42" s="191"/>
      <c r="G42" s="191"/>
      <c r="H42" s="191"/>
      <c r="I42" s="191"/>
      <c r="J42" s="191"/>
      <c r="K42" s="191"/>
    </row>
    <row r="43" spans="2:11" ht="13.8" x14ac:dyDescent="0.3"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2:11" ht="13.8" x14ac:dyDescent="0.3"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spans="2:11" ht="13.8" x14ac:dyDescent="0.3"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2:11" ht="13.8" x14ac:dyDescent="0.3">
      <c r="B46" s="191"/>
      <c r="C46" s="191"/>
      <c r="D46" s="191"/>
      <c r="E46" s="191"/>
      <c r="F46" s="191"/>
      <c r="G46" s="191"/>
      <c r="H46" s="191"/>
      <c r="I46" s="191"/>
      <c r="J46" s="191"/>
      <c r="K46" s="191"/>
    </row>
    <row r="47" spans="2:11" ht="13.8" x14ac:dyDescent="0.3">
      <c r="B47" s="191"/>
      <c r="C47" s="191"/>
      <c r="D47" s="191"/>
      <c r="E47" s="191"/>
      <c r="F47" s="191"/>
      <c r="G47" s="191"/>
      <c r="H47" s="191"/>
      <c r="I47" s="191"/>
      <c r="J47" s="191"/>
      <c r="K47" s="191"/>
    </row>
    <row r="48" spans="2:11" ht="13.8" x14ac:dyDescent="0.3"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2:11" ht="13.8" x14ac:dyDescent="0.3">
      <c r="B49" s="191"/>
      <c r="C49" s="191"/>
      <c r="D49" s="191"/>
      <c r="E49" s="191"/>
      <c r="F49" s="191"/>
      <c r="G49" s="191"/>
      <c r="H49" s="191"/>
      <c r="I49" s="191"/>
      <c r="J49" s="191"/>
      <c r="K49" s="191"/>
    </row>
    <row r="50" spans="2:11" ht="13.8" x14ac:dyDescent="0.3">
      <c r="B50" s="191"/>
      <c r="C50" s="191"/>
      <c r="D50" s="191"/>
      <c r="E50" s="191"/>
      <c r="F50" s="191"/>
      <c r="G50" s="191"/>
      <c r="H50" s="191"/>
      <c r="I50" s="191"/>
      <c r="J50" s="191"/>
      <c r="K50" s="191"/>
    </row>
    <row r="51" spans="2:11" ht="13.8" x14ac:dyDescent="0.3"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2:11" ht="13.8" x14ac:dyDescent="0.3">
      <c r="B52" s="191"/>
      <c r="C52" s="191"/>
      <c r="D52" s="191"/>
      <c r="E52" s="191"/>
      <c r="F52" s="191"/>
      <c r="G52" s="191"/>
      <c r="H52" s="191"/>
      <c r="I52" s="191"/>
      <c r="J52" s="191"/>
      <c r="K52" s="191"/>
    </row>
    <row r="53" spans="2:11" ht="13.8" x14ac:dyDescent="0.3">
      <c r="B53" s="191"/>
      <c r="C53" s="191"/>
      <c r="D53" s="191"/>
      <c r="E53" s="191"/>
      <c r="F53" s="191"/>
      <c r="G53" s="191"/>
      <c r="H53" s="191"/>
      <c r="I53" s="191"/>
      <c r="J53" s="191"/>
      <c r="K53" s="191"/>
    </row>
    <row r="54" spans="2:11" ht="13.8" x14ac:dyDescent="0.3">
      <c r="B54" s="191"/>
      <c r="C54" s="191"/>
      <c r="D54" s="191"/>
      <c r="E54" s="191"/>
      <c r="F54" s="191"/>
      <c r="G54" s="191"/>
      <c r="H54" s="191"/>
      <c r="I54" s="191"/>
      <c r="J54" s="191"/>
      <c r="K54" s="191"/>
    </row>
    <row r="55" spans="2:11" ht="13.8" x14ac:dyDescent="0.3">
      <c r="B55" s="191"/>
      <c r="C55" s="191"/>
      <c r="D55" s="191"/>
      <c r="E55" s="191"/>
      <c r="F55" s="191"/>
      <c r="G55" s="191"/>
      <c r="H55" s="191"/>
      <c r="I55" s="191"/>
      <c r="J55" s="191"/>
      <c r="K55" s="191"/>
    </row>
    <row r="56" spans="2:11" ht="13.8" x14ac:dyDescent="0.3"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2:11" ht="13.8" x14ac:dyDescent="0.3">
      <c r="B57" s="191"/>
      <c r="C57" s="191"/>
      <c r="D57" s="191"/>
      <c r="E57" s="191"/>
      <c r="F57" s="191"/>
      <c r="G57" s="191"/>
      <c r="H57" s="191"/>
      <c r="I57" s="191"/>
      <c r="J57" s="191"/>
      <c r="K57" s="191"/>
    </row>
    <row r="58" spans="2:11" ht="13.8" x14ac:dyDescent="0.3">
      <c r="B58" s="191"/>
      <c r="C58" s="191"/>
      <c r="D58" s="191"/>
      <c r="E58" s="191"/>
      <c r="F58" s="191"/>
      <c r="G58" s="191"/>
      <c r="H58" s="191"/>
      <c r="I58" s="191"/>
      <c r="J58" s="191"/>
      <c r="K58" s="191"/>
    </row>
    <row r="59" spans="2:11" ht="13.8" x14ac:dyDescent="0.3">
      <c r="B59" s="191"/>
      <c r="C59" s="191"/>
      <c r="D59" s="191"/>
      <c r="E59" s="191"/>
      <c r="F59" s="191"/>
      <c r="G59" s="191"/>
      <c r="H59" s="191"/>
      <c r="I59" s="191"/>
      <c r="J59" s="191"/>
      <c r="K59" s="191"/>
    </row>
    <row r="60" spans="2:11" ht="13.8" x14ac:dyDescent="0.3">
      <c r="B60" s="191"/>
      <c r="C60" s="191"/>
      <c r="D60" s="191"/>
      <c r="E60" s="191"/>
      <c r="F60" s="191"/>
      <c r="G60" s="191"/>
      <c r="H60" s="191"/>
      <c r="I60" s="191"/>
      <c r="J60" s="191"/>
      <c r="K60" s="191"/>
    </row>
    <row r="61" spans="2:11" ht="13.8" x14ac:dyDescent="0.3">
      <c r="B61" s="191"/>
      <c r="C61" s="191"/>
      <c r="D61" s="191"/>
      <c r="E61" s="191"/>
      <c r="F61" s="191"/>
      <c r="G61" s="191"/>
      <c r="H61" s="191"/>
      <c r="I61" s="191"/>
      <c r="J61" s="191"/>
      <c r="K61" s="191"/>
    </row>
    <row r="62" spans="2:11" ht="13.8" x14ac:dyDescent="0.3">
      <c r="B62" s="191"/>
      <c r="C62" s="191"/>
      <c r="D62" s="191"/>
      <c r="E62" s="191"/>
      <c r="F62" s="191"/>
      <c r="G62" s="191"/>
      <c r="H62" s="191"/>
      <c r="I62" s="191"/>
      <c r="J62" s="191"/>
      <c r="K62" s="191"/>
    </row>
    <row r="63" spans="2:11" ht="13.8" x14ac:dyDescent="0.3">
      <c r="B63" s="191"/>
      <c r="C63" s="191"/>
      <c r="D63" s="191"/>
      <c r="E63" s="191"/>
      <c r="F63" s="191"/>
      <c r="G63" s="191"/>
      <c r="H63" s="191"/>
      <c r="I63" s="191"/>
      <c r="J63" s="191"/>
      <c r="K63" s="191"/>
    </row>
    <row r="64" spans="2:11" ht="13.8" x14ac:dyDescent="0.3"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2:11" ht="13.8" x14ac:dyDescent="0.3">
      <c r="B65" s="191"/>
      <c r="C65" s="191"/>
      <c r="D65" s="191"/>
      <c r="E65" s="191"/>
      <c r="F65" s="191"/>
      <c r="G65" s="191"/>
      <c r="H65" s="191"/>
      <c r="I65" s="191"/>
      <c r="J65" s="191"/>
      <c r="K65" s="191"/>
    </row>
    <row r="66" spans="2:11" ht="13.8" x14ac:dyDescent="0.3">
      <c r="B66" s="191"/>
      <c r="C66" s="191"/>
      <c r="D66" s="191"/>
      <c r="E66" s="191"/>
      <c r="F66" s="191"/>
      <c r="G66" s="191"/>
      <c r="H66" s="191"/>
      <c r="I66" s="191"/>
      <c r="J66" s="191"/>
      <c r="K66" s="191"/>
    </row>
    <row r="67" spans="2:11" ht="13.8" x14ac:dyDescent="0.3">
      <c r="B67" s="191"/>
      <c r="C67" s="191"/>
      <c r="D67" s="191"/>
      <c r="E67" s="191"/>
      <c r="F67" s="191"/>
      <c r="G67" s="191"/>
      <c r="H67" s="191"/>
      <c r="I67" s="191"/>
      <c r="J67" s="191"/>
      <c r="K67" s="191"/>
    </row>
    <row r="68" spans="2:11" ht="13.8" x14ac:dyDescent="0.3">
      <c r="B68" s="191"/>
      <c r="C68" s="191"/>
      <c r="D68" s="191"/>
      <c r="E68" s="191"/>
      <c r="F68" s="191"/>
      <c r="G68" s="191"/>
      <c r="H68" s="191"/>
      <c r="I68" s="191"/>
      <c r="J68" s="191"/>
      <c r="K68" s="191"/>
    </row>
    <row r="69" spans="2:11" ht="13.8" x14ac:dyDescent="0.3">
      <c r="B69" s="191"/>
      <c r="C69" s="191"/>
      <c r="D69" s="191"/>
      <c r="E69" s="191"/>
      <c r="F69" s="191"/>
      <c r="G69" s="191"/>
      <c r="H69" s="191"/>
      <c r="I69" s="191"/>
      <c r="J69" s="191"/>
      <c r="K69" s="191"/>
    </row>
    <row r="70" spans="2:11" ht="13.8" x14ac:dyDescent="0.3">
      <c r="B70" s="191"/>
      <c r="C70" s="191"/>
      <c r="D70" s="191"/>
      <c r="E70" s="191"/>
      <c r="F70" s="191"/>
      <c r="G70" s="191"/>
      <c r="H70" s="191"/>
      <c r="I70" s="191"/>
      <c r="J70" s="191"/>
      <c r="K70" s="191"/>
    </row>
    <row r="71" spans="2:11" ht="13.8" x14ac:dyDescent="0.3">
      <c r="B71" s="191"/>
      <c r="C71" s="191"/>
      <c r="D71" s="191"/>
      <c r="E71" s="191"/>
      <c r="F71" s="191"/>
      <c r="G71" s="191"/>
      <c r="H71" s="191"/>
      <c r="I71" s="191"/>
      <c r="J71" s="191"/>
      <c r="K71" s="191"/>
    </row>
    <row r="72" spans="2:11" ht="13.8" x14ac:dyDescent="0.3">
      <c r="B72" s="191"/>
      <c r="C72" s="191"/>
      <c r="D72" s="191"/>
      <c r="E72" s="191"/>
      <c r="F72" s="191"/>
      <c r="G72" s="191"/>
      <c r="H72" s="191"/>
      <c r="I72" s="191"/>
      <c r="J72" s="191"/>
      <c r="K72" s="191"/>
    </row>
    <row r="73" spans="2:11" ht="13.8" x14ac:dyDescent="0.3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jd.cantoral22@gmail.com</cp:lastModifiedBy>
  <cp:lastPrinted>2023-09-21T21:55:41Z</cp:lastPrinted>
  <dcterms:created xsi:type="dcterms:W3CDTF">2001-08-03T16:37:07Z</dcterms:created>
  <dcterms:modified xsi:type="dcterms:W3CDTF">2023-09-21T22:27:05Z</dcterms:modified>
</cp:coreProperties>
</file>