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:\Depto presupuestos ejercicio 2023\Informacion Externa 2023\Informe Junta de Gobierno\Informe Junta de Gobierno ene-dic_2022\"/>
    </mc:Choice>
  </mc:AlternateContent>
  <xr:revisionPtr revIDLastSave="0" documentId="13_ncr:1_{25555575-B81F-457C-8205-2F41900BCE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 6.2.2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2" i="8" l="1"/>
  <c r="G8" i="8"/>
  <c r="G9" i="8"/>
  <c r="G10" i="8"/>
  <c r="G11" i="8"/>
  <c r="G12" i="8"/>
  <c r="G41" i="8"/>
  <c r="G40" i="8"/>
  <c r="G39" i="8"/>
  <c r="F35" i="8"/>
  <c r="E35" i="8"/>
  <c r="D35" i="8"/>
  <c r="H35" i="8"/>
  <c r="C35" i="8"/>
  <c r="B35" i="8"/>
  <c r="F34" i="8"/>
  <c r="E34" i="8"/>
  <c r="D34" i="8"/>
  <c r="H34" i="8"/>
  <c r="C34" i="8"/>
  <c r="B34" i="8"/>
  <c r="F33" i="8"/>
  <c r="E33" i="8"/>
  <c r="D33" i="8"/>
  <c r="C33" i="8"/>
  <c r="B33" i="8"/>
  <c r="F32" i="8"/>
  <c r="E32" i="8"/>
  <c r="D32" i="8"/>
  <c r="B32" i="8"/>
  <c r="F31" i="8"/>
  <c r="E31" i="8"/>
  <c r="D31" i="8"/>
  <c r="C31" i="8"/>
  <c r="B31" i="8"/>
  <c r="F30" i="8"/>
  <c r="E30" i="8"/>
  <c r="D30" i="8"/>
  <c r="C30" i="8"/>
  <c r="B30" i="8"/>
  <c r="H24" i="8"/>
  <c r="G24" i="8"/>
  <c r="H23" i="8"/>
  <c r="G23" i="8"/>
  <c r="G22" i="8"/>
  <c r="H22" i="8"/>
  <c r="G21" i="8"/>
  <c r="H21" i="8"/>
  <c r="G20" i="8"/>
  <c r="H20" i="8"/>
  <c r="G19" i="8"/>
  <c r="H19" i="8"/>
  <c r="H13" i="8"/>
  <c r="G13" i="8"/>
  <c r="H12" i="8"/>
  <c r="H11" i="8"/>
  <c r="H10" i="8"/>
  <c r="H9" i="8"/>
  <c r="H8" i="8"/>
  <c r="E42" i="8"/>
  <c r="G32" i="8"/>
  <c r="H32" i="8"/>
  <c r="G31" i="8"/>
  <c r="H31" i="8"/>
  <c r="G35" i="8"/>
  <c r="G33" i="8"/>
  <c r="H33" i="8"/>
  <c r="G30" i="8"/>
  <c r="H30" i="8"/>
  <c r="G34" i="8"/>
  <c r="O8" i="8"/>
  <c r="B14" i="8"/>
  <c r="C14" i="8"/>
  <c r="D14" i="8"/>
  <c r="E14" i="8"/>
  <c r="F14" i="8"/>
  <c r="B25" i="8"/>
  <c r="C25" i="8"/>
  <c r="D25" i="8"/>
  <c r="E25" i="8"/>
  <c r="F25" i="8"/>
  <c r="B42" i="8"/>
  <c r="C42" i="8"/>
  <c r="D42" i="8"/>
  <c r="G14" i="8"/>
  <c r="G25" i="8"/>
  <c r="H25" i="8"/>
  <c r="F36" i="8"/>
  <c r="G42" i="8"/>
  <c r="D36" i="8"/>
  <c r="E36" i="8"/>
  <c r="H14" i="8"/>
  <c r="C36" i="8"/>
  <c r="B36" i="8"/>
  <c r="G36" i="8"/>
  <c r="H36" i="8"/>
</calcChain>
</file>

<file path=xl/sharedStrings.xml><?xml version="1.0" encoding="utf-8"?>
<sst xmlns="http://schemas.openxmlformats.org/spreadsheetml/2006/main" count="66" uniqueCount="38">
  <si>
    <t xml:space="preserve"> </t>
  </si>
  <si>
    <t xml:space="preserve">*En caso de que algún capítulo de gasto no aplique, omitirlo en la tabla.   </t>
  </si>
  <si>
    <t>TOTAL</t>
  </si>
  <si>
    <t>(D*100)/C</t>
  </si>
  <si>
    <t>(D)</t>
  </si>
  <si>
    <t>ANUAL (B)</t>
  </si>
  <si>
    <t>ANUAL (A)</t>
  </si>
  <si>
    <t>CUMPLIMIENTO %</t>
  </si>
  <si>
    <t>EJERCIDO</t>
  </si>
  <si>
    <t>PROGRAMADO (C)</t>
  </si>
  <si>
    <t>MODIFICADO</t>
  </si>
  <si>
    <t>ORIGINAL</t>
  </si>
  <si>
    <t>PROGRAMA PRESUPUESTARIO</t>
  </si>
  <si>
    <t>(F*100)/C</t>
  </si>
  <si>
    <t>TOTAL (D+E=F)</t>
  </si>
  <si>
    <t>DEVENGADO (E)</t>
  </si>
  <si>
    <t>EJERCIDO  (D)</t>
  </si>
  <si>
    <t>MODIFICADO ANUAL (B)</t>
  </si>
  <si>
    <t>CAPÍTULO DE GASTO*</t>
  </si>
  <si>
    <t>ENERO-DICIEMBRE</t>
  </si>
  <si>
    <t>CONSOLIDADO*</t>
  </si>
  <si>
    <t>Subtotal</t>
  </si>
  <si>
    <t>(E)</t>
  </si>
  <si>
    <t>DEVENGADO</t>
  </si>
  <si>
    <t>RECURSOS PROPIOS</t>
  </si>
  <si>
    <t>(miles de pesos)</t>
  </si>
  <si>
    <t xml:space="preserve">EXPLICACIÓN DE LAS CAUSAS DE LOS SOBRE Y SUB EJERCICIOS </t>
  </si>
  <si>
    <t>RECURSOS FISCALES</t>
  </si>
  <si>
    <t>EJERCICIO DEL PRESUPUESTO DE EGRESOS POR CAPÍTULO DEL GASTO</t>
  </si>
  <si>
    <t>E003 Investigación científica, desarrollo e innovación</t>
  </si>
  <si>
    <t>O001 Actividades de apoyo a la función pública y buen gobierno</t>
  </si>
  <si>
    <t>M001 Actividades de apoyo administrativo</t>
  </si>
  <si>
    <t>2022 (miles de pesos)</t>
  </si>
  <si>
    <t>Se aprecia un ejercicio presupuestal de 100.00% del programado.</t>
  </si>
  <si>
    <t>Se aprecia un ejercicio presupuestal de 52.79% del programado. El subejercicio que se aprecia se explica principalmente debido a que en el presupuesto programdo se incluye el presupuesto estimado a captar en recursos propios; sin embargo, debido a la contingencia sanitaria y a las condiciones económicas a nivel mundial,  las fuentes de financiamiento nacionales e internacionales han disminuido en sus convocatorias los recursos para el financiamiento de proyectos de investigación, en comparación con las cifras estimadas inicialmente y por ende la captación y el ejercicio de estos recursos ha sido menor en comparación con lo programado.</t>
  </si>
  <si>
    <t>El presupuesto total ejercido en gasto corriente durante el periodo ascendió a 409,910.4 miles de pesos, lo que representó 95.31% del presupuesto programado al mismo periodo. En consecuencia, se presentó un subejercicio presupuestal de 4.69%, respecto al aprobado en el periodo.</t>
  </si>
  <si>
    <t>El programa presupuestario "E" canaliza 89.80% del presupuesto modificado para ECOSUR en el ejercicio 2022 y refleja un ejercicio de 94.78% del presupuesto programado en el periodo. Debido a la contingencia sanitaria y a las condiciones económicas a nivel mundial,  las fuentes de financiamiento nacionales e internacionales han disminuido en sus convocatorias los recursos para el financiamiento de proyectos de investigación, en comparación con las cifras estimadas inicialmente y por ende la captación y el ejercicio de estos recursos ha sido menor en comparación con lo programado.</t>
  </si>
  <si>
    <t>Anexo 6.2.2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</si>
</sst>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.0_ ;[Red]\-#,##0.0\ 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theme="0"/>
      <name val="Montserrat"/>
    </font>
    <font>
      <sz val="10"/>
      <name val="Montserrat"/>
    </font>
    <font>
      <b/>
      <sz val="9"/>
      <color theme="0"/>
      <name val="Montserrat"/>
    </font>
    <font>
      <sz val="8"/>
      <color theme="1"/>
      <name val="Montserrat"/>
    </font>
    <font>
      <b/>
      <sz val="8"/>
      <color theme="1"/>
      <name val="Montserrat"/>
    </font>
    <font>
      <b/>
      <sz val="7"/>
      <color theme="1"/>
      <name val="Montserrat"/>
    </font>
    <font>
      <sz val="11"/>
      <color theme="1"/>
      <name val="Montserrat"/>
    </font>
    <font>
      <sz val="9"/>
      <color theme="1"/>
      <name val="Candara"/>
      <family val="2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/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/>
      <top/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114">
    <xf numFmtId="0" fontId="0" fillId="0" borderId="0" xfId="0"/>
    <xf numFmtId="0" fontId="5" fillId="0" borderId="0" xfId="0" applyFont="1"/>
    <xf numFmtId="0" fontId="7" fillId="3" borderId="15" xfId="1" applyFont="1" applyFill="1" applyBorder="1" applyAlignment="1">
      <alignment vertical="center"/>
    </xf>
    <xf numFmtId="0" fontId="7" fillId="3" borderId="2" xfId="1" applyFont="1" applyFill="1" applyBorder="1" applyAlignment="1">
      <alignment vertical="center"/>
    </xf>
    <xf numFmtId="0" fontId="8" fillId="3" borderId="2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8" fillId="0" borderId="12" xfId="1" applyFont="1" applyBorder="1" applyAlignment="1">
      <alignment vertical="center"/>
    </xf>
    <xf numFmtId="164" fontId="5" fillId="0" borderId="0" xfId="0" applyNumberFormat="1" applyFont="1"/>
    <xf numFmtId="0" fontId="6" fillId="2" borderId="13" xfId="1" applyFont="1" applyFill="1" applyBorder="1" applyAlignment="1">
      <alignment horizontal="center" vertical="center" wrapText="1"/>
    </xf>
    <xf numFmtId="0" fontId="7" fillId="0" borderId="15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5" fillId="0" borderId="0" xfId="0" applyFont="1" applyAlignment="1">
      <alignment wrapText="1"/>
    </xf>
    <xf numFmtId="0" fontId="8" fillId="0" borderId="2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9" fillId="0" borderId="0" xfId="1" applyFont="1" applyAlignment="1">
      <alignment vertical="center"/>
    </xf>
    <xf numFmtId="0" fontId="10" fillId="0" borderId="0" xfId="1" applyFont="1"/>
    <xf numFmtId="0" fontId="10" fillId="0" borderId="0" xfId="1" applyFont="1" applyAlignment="1">
      <alignment horizontal="right"/>
    </xf>
    <xf numFmtId="0" fontId="11" fillId="3" borderId="15" xfId="1" applyFont="1" applyFill="1" applyBorder="1" applyAlignment="1">
      <alignment horizontal="center" vertical="center"/>
    </xf>
    <xf numFmtId="165" fontId="11" fillId="3" borderId="2" xfId="1" applyNumberFormat="1" applyFont="1" applyFill="1" applyBorder="1" applyAlignment="1">
      <alignment vertical="center"/>
    </xf>
    <xf numFmtId="165" fontId="11" fillId="0" borderId="2" xfId="1" applyNumberFormat="1" applyFont="1" applyBorder="1" applyAlignment="1">
      <alignment vertical="center"/>
    </xf>
    <xf numFmtId="165" fontId="8" fillId="0" borderId="11" xfId="1" applyNumberFormat="1" applyFont="1" applyBorder="1" applyAlignment="1">
      <alignment vertical="center"/>
    </xf>
    <xf numFmtId="0" fontId="11" fillId="0" borderId="14" xfId="1" applyFont="1" applyBorder="1" applyAlignment="1">
      <alignment vertical="center" wrapText="1"/>
    </xf>
    <xf numFmtId="165" fontId="11" fillId="0" borderId="25" xfId="1" applyNumberFormat="1" applyFont="1" applyBorder="1" applyAlignment="1">
      <alignment horizontal="right" vertical="center"/>
    </xf>
    <xf numFmtId="0" fontId="11" fillId="0" borderId="26" xfId="1" applyFont="1" applyBorder="1" applyAlignment="1">
      <alignment vertical="center" wrapText="1"/>
    </xf>
    <xf numFmtId="165" fontId="11" fillId="0" borderId="15" xfId="1" applyNumberFormat="1" applyFont="1" applyBorder="1" applyAlignment="1">
      <alignment horizontal="right" vertical="center"/>
    </xf>
    <xf numFmtId="165" fontId="11" fillId="0" borderId="26" xfId="1" applyNumberFormat="1" applyFont="1" applyBorder="1" applyAlignment="1">
      <alignment horizontal="right" vertical="center"/>
    </xf>
    <xf numFmtId="165" fontId="8" fillId="0" borderId="12" xfId="1" applyNumberFormat="1" applyFont="1" applyBorder="1" applyAlignment="1">
      <alignment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17" xfId="1" applyFont="1" applyFill="1" applyBorder="1" applyAlignment="1">
      <alignment horizontal="center" vertical="center"/>
    </xf>
    <xf numFmtId="0" fontId="8" fillId="3" borderId="16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justify" vertical="center" wrapText="1"/>
    </xf>
    <xf numFmtId="0" fontId="7" fillId="3" borderId="5" xfId="1" applyFont="1" applyFill="1" applyBorder="1" applyAlignment="1">
      <alignment horizontal="justify" vertical="center" wrapText="1"/>
    </xf>
    <xf numFmtId="0" fontId="7" fillId="3" borderId="0" xfId="1" applyFont="1" applyFill="1" applyAlignment="1">
      <alignment horizontal="justify" vertical="center" wrapText="1"/>
    </xf>
    <xf numFmtId="0" fontId="7" fillId="3" borderId="2" xfId="1" applyFont="1" applyFill="1" applyBorder="1" applyAlignment="1">
      <alignment horizontal="justify" vertical="center" wrapText="1"/>
    </xf>
    <xf numFmtId="0" fontId="8" fillId="3" borderId="15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vertical="center"/>
    </xf>
    <xf numFmtId="0" fontId="7" fillId="3" borderId="7" xfId="1" applyFont="1" applyFill="1" applyBorder="1" applyAlignment="1">
      <alignment vertical="center"/>
    </xf>
    <xf numFmtId="2" fontId="11" fillId="3" borderId="8" xfId="1" applyNumberFormat="1" applyFont="1" applyFill="1" applyBorder="1" applyAlignment="1">
      <alignment horizontal="center" vertical="center"/>
    </xf>
    <xf numFmtId="2" fontId="11" fillId="3" borderId="5" xfId="1" applyNumberFormat="1" applyFont="1" applyFill="1" applyBorder="1" applyAlignment="1">
      <alignment horizontal="center" vertical="center"/>
    </xf>
    <xf numFmtId="2" fontId="11" fillId="3" borderId="21" xfId="1" applyNumberFormat="1" applyFont="1" applyFill="1" applyBorder="1" applyAlignment="1">
      <alignment horizontal="center" vertical="center"/>
    </xf>
    <xf numFmtId="2" fontId="11" fillId="3" borderId="22" xfId="1" applyNumberFormat="1" applyFont="1" applyFill="1" applyBorder="1" applyAlignment="1">
      <alignment horizontal="center" vertical="center"/>
    </xf>
    <xf numFmtId="0" fontId="4" fillId="4" borderId="0" xfId="1" applyFont="1" applyFill="1" applyAlignment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20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6" fillId="2" borderId="19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18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/>
    </xf>
    <xf numFmtId="2" fontId="11" fillId="3" borderId="1" xfId="1" applyNumberFormat="1" applyFont="1" applyFill="1" applyBorder="1" applyAlignment="1">
      <alignment horizontal="center" vertical="center"/>
    </xf>
    <xf numFmtId="2" fontId="11" fillId="3" borderId="2" xfId="1" applyNumberFormat="1" applyFont="1" applyFill="1" applyBorder="1" applyAlignment="1">
      <alignment horizontal="center" vertical="center"/>
    </xf>
    <xf numFmtId="2" fontId="8" fillId="3" borderId="8" xfId="1" applyNumberFormat="1" applyFont="1" applyFill="1" applyBorder="1" applyAlignment="1">
      <alignment horizontal="center" vertical="center"/>
    </xf>
    <xf numFmtId="2" fontId="8" fillId="3" borderId="5" xfId="1" applyNumberFormat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justify" vertical="center" wrapText="1"/>
    </xf>
    <xf numFmtId="0" fontId="7" fillId="3" borderId="7" xfId="1" applyFont="1" applyFill="1" applyBorder="1" applyAlignment="1">
      <alignment horizontal="justify" vertical="center" wrapText="1"/>
    </xf>
    <xf numFmtId="0" fontId="8" fillId="0" borderId="15" xfId="1" applyFont="1" applyBorder="1" applyAlignment="1">
      <alignment vertical="center" wrapText="1"/>
    </xf>
    <xf numFmtId="0" fontId="8" fillId="0" borderId="13" xfId="1" applyFont="1" applyBorder="1" applyAlignment="1">
      <alignment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2" fontId="11" fillId="3" borderId="23" xfId="1" applyNumberFormat="1" applyFont="1" applyFill="1" applyBorder="1" applyAlignment="1">
      <alignment horizontal="center" vertical="center"/>
    </xf>
    <xf numFmtId="2" fontId="11" fillId="3" borderId="24" xfId="1" applyNumberFormat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vertical="center" wrapText="1"/>
    </xf>
    <xf numFmtId="0" fontId="6" fillId="2" borderId="13" xfId="1" applyFont="1" applyFill="1" applyBorder="1" applyAlignment="1">
      <alignment vertical="center" wrapText="1"/>
    </xf>
    <xf numFmtId="0" fontId="6" fillId="2" borderId="5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justify" vertical="center" wrapText="1"/>
    </xf>
    <xf numFmtId="0" fontId="7" fillId="3" borderId="1" xfId="1" applyFont="1" applyFill="1" applyBorder="1" applyAlignment="1">
      <alignment horizontal="justify" vertical="center" wrapText="1"/>
    </xf>
    <xf numFmtId="0" fontId="7" fillId="3" borderId="3" xfId="1" applyFont="1" applyFill="1" applyBorder="1" applyAlignment="1">
      <alignment horizontal="justify" vertical="center" wrapText="1"/>
    </xf>
    <xf numFmtId="0" fontId="6" fillId="2" borderId="7" xfId="1" applyFont="1" applyFill="1" applyBorder="1" applyAlignment="1">
      <alignment horizontal="center" vertical="center"/>
    </xf>
    <xf numFmtId="165" fontId="11" fillId="0" borderId="8" xfId="1" applyNumberFormat="1" applyFont="1" applyBorder="1" applyAlignment="1">
      <alignment horizontal="right" vertical="center"/>
    </xf>
    <xf numFmtId="165" fontId="11" fillId="0" borderId="5" xfId="1" applyNumberFormat="1" applyFont="1" applyBorder="1" applyAlignment="1">
      <alignment horizontal="right" vertical="center"/>
    </xf>
    <xf numFmtId="165" fontId="8" fillId="0" borderId="9" xfId="1" applyNumberFormat="1" applyFont="1" applyBorder="1" applyAlignment="1">
      <alignment horizontal="right" vertical="center"/>
    </xf>
    <xf numFmtId="165" fontId="8" fillId="0" borderId="11" xfId="1" applyNumberFormat="1" applyFont="1" applyBorder="1" applyAlignment="1">
      <alignment horizontal="right" vertical="center"/>
    </xf>
    <xf numFmtId="2" fontId="8" fillId="0" borderId="9" xfId="1" applyNumberFormat="1" applyFont="1" applyBorder="1" applyAlignment="1">
      <alignment horizontal="center" vertical="center"/>
    </xf>
    <xf numFmtId="2" fontId="8" fillId="0" borderId="10" xfId="1" applyNumberFormat="1" applyFont="1" applyBorder="1" applyAlignment="1">
      <alignment horizontal="center" vertical="center"/>
    </xf>
    <xf numFmtId="2" fontId="8" fillId="0" borderId="11" xfId="1" applyNumberFormat="1" applyFont="1" applyBorder="1" applyAlignment="1">
      <alignment horizontal="center" vertical="center"/>
    </xf>
    <xf numFmtId="2" fontId="11" fillId="0" borderId="8" xfId="1" applyNumberFormat="1" applyFont="1" applyBorder="1" applyAlignment="1">
      <alignment horizontal="center" vertical="center"/>
    </xf>
    <xf numFmtId="2" fontId="11" fillId="0" borderId="4" xfId="1" applyNumberFormat="1" applyFont="1" applyBorder="1" applyAlignment="1">
      <alignment horizontal="center" vertical="center"/>
    </xf>
    <xf numFmtId="2" fontId="11" fillId="0" borderId="5" xfId="1" applyNumberFormat="1" applyFont="1" applyBorder="1" applyAlignment="1">
      <alignment horizontal="center" vertical="center"/>
    </xf>
    <xf numFmtId="165" fontId="11" fillId="0" borderId="21" xfId="1" applyNumberFormat="1" applyFont="1" applyBorder="1" applyAlignment="1">
      <alignment horizontal="right" vertical="center"/>
    </xf>
    <xf numFmtId="165" fontId="11" fillId="0" borderId="22" xfId="1" applyNumberFormat="1" applyFont="1" applyBorder="1" applyAlignment="1">
      <alignment horizontal="right" vertical="center"/>
    </xf>
    <xf numFmtId="2" fontId="11" fillId="0" borderId="21" xfId="1" applyNumberFormat="1" applyFont="1" applyBorder="1" applyAlignment="1">
      <alignment horizontal="center" vertical="center"/>
    </xf>
    <xf numFmtId="2" fontId="11" fillId="0" borderId="27" xfId="1" applyNumberFormat="1" applyFont="1" applyBorder="1" applyAlignment="1">
      <alignment horizontal="center" vertical="center"/>
    </xf>
    <xf numFmtId="2" fontId="11" fillId="0" borderId="22" xfId="1" applyNumberFormat="1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Porcentaje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7"/>
  <sheetViews>
    <sheetView tabSelected="1" zoomScaleNormal="100" zoomScalePageLayoutView="125" workbookViewId="0">
      <selection activeCell="O9" sqref="O9"/>
    </sheetView>
  </sheetViews>
  <sheetFormatPr baseColWidth="10" defaultColWidth="11.42578125" defaultRowHeight="15" x14ac:dyDescent="0.3"/>
  <cols>
    <col min="1" max="1" width="19.85546875" style="1" customWidth="1"/>
    <col min="2" max="2" width="13.28515625" style="1" customWidth="1"/>
    <col min="3" max="3" width="13.140625" style="1" customWidth="1"/>
    <col min="4" max="4" width="14.85546875" style="1" customWidth="1"/>
    <col min="5" max="5" width="12.85546875" style="1" customWidth="1"/>
    <col min="6" max="7" width="12.42578125" style="1" customWidth="1"/>
    <col min="8" max="12" width="11.42578125" style="1"/>
    <col min="13" max="13" width="19.7109375" style="1" customWidth="1"/>
    <col min="14" max="16384" width="11.42578125" style="1"/>
  </cols>
  <sheetData>
    <row r="1" spans="1:16" ht="22.5" customHeight="1" x14ac:dyDescent="0.3">
      <c r="A1" s="54" t="s">
        <v>37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6" ht="18" customHeight="1" thickBot="1" x14ac:dyDescent="0.35">
      <c r="A2" s="55" t="s">
        <v>28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6" ht="9" customHeight="1" x14ac:dyDescent="0.3">
      <c r="A3" s="56" t="s">
        <v>27</v>
      </c>
      <c r="B3" s="58">
        <v>2022</v>
      </c>
      <c r="C3" s="59"/>
      <c r="D3" s="59"/>
      <c r="E3" s="59"/>
      <c r="F3" s="59"/>
      <c r="G3" s="59"/>
      <c r="H3" s="59"/>
      <c r="I3" s="60"/>
      <c r="J3" s="61" t="s">
        <v>26</v>
      </c>
      <c r="K3" s="62"/>
      <c r="L3" s="62"/>
      <c r="M3" s="63"/>
    </row>
    <row r="4" spans="1:16" ht="21" customHeight="1" thickBot="1" x14ac:dyDescent="0.35">
      <c r="A4" s="57"/>
      <c r="B4" s="67" t="s">
        <v>25</v>
      </c>
      <c r="C4" s="68"/>
      <c r="D4" s="68"/>
      <c r="E4" s="68"/>
      <c r="F4" s="68"/>
      <c r="G4" s="68"/>
      <c r="H4" s="68"/>
      <c r="I4" s="69"/>
      <c r="J4" s="64"/>
      <c r="K4" s="65"/>
      <c r="L4" s="65"/>
      <c r="M4" s="66"/>
    </row>
    <row r="5" spans="1:16" ht="12" customHeight="1" thickBot="1" x14ac:dyDescent="0.35">
      <c r="A5" s="2"/>
      <c r="B5" s="3"/>
      <c r="C5" s="3"/>
      <c r="D5" s="32" t="s">
        <v>19</v>
      </c>
      <c r="E5" s="33"/>
      <c r="F5" s="33"/>
      <c r="G5" s="34"/>
      <c r="H5" s="35" t="s">
        <v>7</v>
      </c>
      <c r="I5" s="36"/>
      <c r="J5" s="37" t="s">
        <v>33</v>
      </c>
      <c r="K5" s="37"/>
      <c r="L5" s="37"/>
      <c r="M5" s="38"/>
    </row>
    <row r="6" spans="1:16" ht="16.5" customHeight="1" x14ac:dyDescent="0.3">
      <c r="A6" s="41" t="s">
        <v>18</v>
      </c>
      <c r="B6" s="4" t="s">
        <v>11</v>
      </c>
      <c r="C6" s="43" t="s">
        <v>17</v>
      </c>
      <c r="D6" s="45" t="s">
        <v>9</v>
      </c>
      <c r="E6" s="45" t="s">
        <v>16</v>
      </c>
      <c r="F6" s="45" t="s">
        <v>15</v>
      </c>
      <c r="G6" s="45" t="s">
        <v>14</v>
      </c>
      <c r="H6" s="46" t="s">
        <v>13</v>
      </c>
      <c r="I6" s="47"/>
      <c r="J6" s="39"/>
      <c r="K6" s="39"/>
      <c r="L6" s="39"/>
      <c r="M6" s="40"/>
    </row>
    <row r="7" spans="1:16" ht="16.5" customHeight="1" thickBot="1" x14ac:dyDescent="0.35">
      <c r="A7" s="42"/>
      <c r="B7" s="5" t="s">
        <v>6</v>
      </c>
      <c r="C7" s="44"/>
      <c r="D7" s="44"/>
      <c r="E7" s="44"/>
      <c r="F7" s="44"/>
      <c r="G7" s="44"/>
      <c r="H7" s="48"/>
      <c r="I7" s="49"/>
      <c r="J7" s="39"/>
      <c r="K7" s="39"/>
      <c r="L7" s="39"/>
      <c r="M7" s="40"/>
    </row>
    <row r="8" spans="1:16" ht="9.9499999999999993" customHeight="1" x14ac:dyDescent="0.3">
      <c r="A8" s="22">
        <v>1000</v>
      </c>
      <c r="B8" s="23">
        <v>324160.40000000002</v>
      </c>
      <c r="C8" s="23">
        <v>328948.40000000002</v>
      </c>
      <c r="D8" s="23">
        <v>328948.40000000002</v>
      </c>
      <c r="E8" s="23">
        <v>328948.40000000002</v>
      </c>
      <c r="F8" s="23">
        <v>0</v>
      </c>
      <c r="G8" s="23">
        <f t="shared" ref="G8:G13" si="0">+E8+F8</f>
        <v>328948.40000000002</v>
      </c>
      <c r="H8" s="50">
        <f t="shared" ref="H8:H13" si="1">IF(D8&lt;=0,0,(G8*100)/D8)</f>
        <v>100</v>
      </c>
      <c r="I8" s="51"/>
      <c r="J8" s="39"/>
      <c r="K8" s="39"/>
      <c r="L8" s="39"/>
      <c r="M8" s="40"/>
      <c r="O8" s="1" t="str">
        <f>UPPER(O7)</f>
        <v/>
      </c>
    </row>
    <row r="9" spans="1:16" ht="9.9499999999999993" customHeight="1" x14ac:dyDescent="0.3">
      <c r="A9" s="22">
        <v>2000</v>
      </c>
      <c r="B9" s="23">
        <v>7254.5</v>
      </c>
      <c r="C9" s="23">
        <v>11244.8</v>
      </c>
      <c r="D9" s="23">
        <v>11244.8</v>
      </c>
      <c r="E9" s="23">
        <v>11244.8</v>
      </c>
      <c r="F9" s="23">
        <v>0</v>
      </c>
      <c r="G9" s="23">
        <f t="shared" si="0"/>
        <v>11244.8</v>
      </c>
      <c r="H9" s="52">
        <f t="shared" si="1"/>
        <v>100</v>
      </c>
      <c r="I9" s="53"/>
      <c r="J9" s="39"/>
      <c r="K9" s="39"/>
      <c r="L9" s="39"/>
      <c r="M9" s="40"/>
    </row>
    <row r="10" spans="1:16" ht="9.9499999999999993" customHeight="1" x14ac:dyDescent="0.3">
      <c r="A10" s="22">
        <v>3000</v>
      </c>
      <c r="B10" s="23">
        <v>50116.6</v>
      </c>
      <c r="C10" s="23">
        <v>42748.6</v>
      </c>
      <c r="D10" s="23">
        <v>42748.6</v>
      </c>
      <c r="E10" s="23">
        <v>42748.6</v>
      </c>
      <c r="F10" s="23">
        <v>0</v>
      </c>
      <c r="G10" s="23">
        <f t="shared" si="0"/>
        <v>42748.6</v>
      </c>
      <c r="H10" s="52">
        <f t="shared" si="1"/>
        <v>100</v>
      </c>
      <c r="I10" s="53"/>
      <c r="J10" s="39"/>
      <c r="K10" s="39"/>
      <c r="L10" s="39"/>
      <c r="M10" s="40"/>
      <c r="O10" s="1" t="s">
        <v>0</v>
      </c>
    </row>
    <row r="11" spans="1:16" ht="9.9499999999999993" customHeight="1" x14ac:dyDescent="0.3">
      <c r="A11" s="22">
        <v>4000</v>
      </c>
      <c r="B11" s="23">
        <v>4421.5</v>
      </c>
      <c r="C11" s="23">
        <v>4418.7</v>
      </c>
      <c r="D11" s="23">
        <v>4418.7</v>
      </c>
      <c r="E11" s="23">
        <v>4418.7</v>
      </c>
      <c r="F11" s="23">
        <v>0</v>
      </c>
      <c r="G11" s="23">
        <f t="shared" si="0"/>
        <v>4418.7</v>
      </c>
      <c r="H11" s="52">
        <f>IF(D11&lt;=0,0,(G11*100)/D11)</f>
        <v>100</v>
      </c>
      <c r="I11" s="53"/>
      <c r="J11" s="39"/>
      <c r="K11" s="39"/>
      <c r="L11" s="39"/>
      <c r="M11" s="40"/>
    </row>
    <row r="12" spans="1:16" ht="9.9499999999999993" customHeight="1" x14ac:dyDescent="0.3">
      <c r="A12" s="22">
        <v>5000</v>
      </c>
      <c r="B12" s="23"/>
      <c r="C12" s="23"/>
      <c r="D12" s="23">
        <v>0</v>
      </c>
      <c r="E12" s="23">
        <v>0</v>
      </c>
      <c r="F12" s="23">
        <v>0</v>
      </c>
      <c r="G12" s="23">
        <f t="shared" si="0"/>
        <v>0</v>
      </c>
      <c r="H12" s="52">
        <f t="shared" si="1"/>
        <v>0</v>
      </c>
      <c r="I12" s="53"/>
      <c r="J12" s="39"/>
      <c r="K12" s="39"/>
      <c r="L12" s="39"/>
      <c r="M12" s="40"/>
    </row>
    <row r="13" spans="1:16" ht="9.9499999999999993" customHeight="1" thickBot="1" x14ac:dyDescent="0.35">
      <c r="A13" s="22">
        <v>6000</v>
      </c>
      <c r="B13" s="23">
        <v>0</v>
      </c>
      <c r="C13" s="24">
        <v>0</v>
      </c>
      <c r="D13" s="23">
        <v>0</v>
      </c>
      <c r="E13" s="23">
        <v>0</v>
      </c>
      <c r="F13" s="23">
        <v>0</v>
      </c>
      <c r="G13" s="23">
        <f t="shared" si="0"/>
        <v>0</v>
      </c>
      <c r="H13" s="70">
        <f t="shared" si="1"/>
        <v>0</v>
      </c>
      <c r="I13" s="71"/>
      <c r="J13" s="39"/>
      <c r="K13" s="39"/>
      <c r="L13" s="39"/>
      <c r="M13" s="40"/>
    </row>
    <row r="14" spans="1:16" ht="15" customHeight="1" thickBot="1" x14ac:dyDescent="0.35">
      <c r="A14" s="6" t="s">
        <v>21</v>
      </c>
      <c r="B14" s="25">
        <f t="shared" ref="B14:G14" si="2">SUM(B8:B13)</f>
        <v>385953</v>
      </c>
      <c r="C14" s="25">
        <f t="shared" si="2"/>
        <v>387360.5</v>
      </c>
      <c r="D14" s="25">
        <f t="shared" si="2"/>
        <v>387360.5</v>
      </c>
      <c r="E14" s="25">
        <f t="shared" si="2"/>
        <v>387360.5</v>
      </c>
      <c r="F14" s="25">
        <f t="shared" si="2"/>
        <v>0</v>
      </c>
      <c r="G14" s="25">
        <f t="shared" si="2"/>
        <v>387360.5</v>
      </c>
      <c r="H14" s="72">
        <f t="shared" ref="H14" si="3">IF(D14&lt;=0,0,(G14*100)/D14)</f>
        <v>100</v>
      </c>
      <c r="I14" s="73"/>
      <c r="J14" s="39"/>
      <c r="K14" s="39"/>
      <c r="L14" s="39"/>
      <c r="M14" s="40"/>
      <c r="P14" s="7"/>
    </row>
    <row r="15" spans="1:16" ht="9" customHeight="1" thickBot="1" x14ac:dyDescent="0.35">
      <c r="A15" s="8" t="s">
        <v>24</v>
      </c>
      <c r="B15" s="74" t="s">
        <v>32</v>
      </c>
      <c r="C15" s="75"/>
      <c r="D15" s="75"/>
      <c r="E15" s="75"/>
      <c r="F15" s="75"/>
      <c r="G15" s="75"/>
      <c r="H15" s="75"/>
      <c r="I15" s="76"/>
      <c r="J15" s="37" t="s">
        <v>34</v>
      </c>
      <c r="K15" s="37"/>
      <c r="L15" s="37"/>
      <c r="M15" s="38"/>
    </row>
    <row r="16" spans="1:16" ht="16.5" customHeight="1" thickBot="1" x14ac:dyDescent="0.35">
      <c r="A16" s="9"/>
      <c r="B16" s="10"/>
      <c r="C16" s="10"/>
      <c r="D16" s="32" t="s">
        <v>19</v>
      </c>
      <c r="E16" s="33"/>
      <c r="F16" s="33"/>
      <c r="G16" s="34"/>
      <c r="H16" s="35" t="s">
        <v>7</v>
      </c>
      <c r="I16" s="36"/>
      <c r="J16" s="39"/>
      <c r="K16" s="39"/>
      <c r="L16" s="39"/>
      <c r="M16" s="40"/>
      <c r="O16" s="11"/>
    </row>
    <row r="17" spans="1:16" ht="8.25" customHeight="1" x14ac:dyDescent="0.3">
      <c r="A17" s="79" t="s">
        <v>18</v>
      </c>
      <c r="B17" s="12" t="s">
        <v>11</v>
      </c>
      <c r="C17" s="81" t="s">
        <v>17</v>
      </c>
      <c r="D17" s="83" t="s">
        <v>9</v>
      </c>
      <c r="E17" s="83" t="s">
        <v>16</v>
      </c>
      <c r="F17" s="12" t="s">
        <v>23</v>
      </c>
      <c r="G17" s="83" t="s">
        <v>14</v>
      </c>
      <c r="H17" s="46" t="s">
        <v>13</v>
      </c>
      <c r="I17" s="47"/>
      <c r="J17" s="39"/>
      <c r="K17" s="39"/>
      <c r="L17" s="39"/>
      <c r="M17" s="40"/>
    </row>
    <row r="18" spans="1:16" ht="16.5" customHeight="1" thickBot="1" x14ac:dyDescent="0.35">
      <c r="A18" s="80"/>
      <c r="B18" s="13" t="s">
        <v>6</v>
      </c>
      <c r="C18" s="82"/>
      <c r="D18" s="82"/>
      <c r="E18" s="82"/>
      <c r="F18" s="13" t="s">
        <v>22</v>
      </c>
      <c r="G18" s="82"/>
      <c r="H18" s="48"/>
      <c r="I18" s="49"/>
      <c r="J18" s="39"/>
      <c r="K18" s="39"/>
      <c r="L18" s="39"/>
      <c r="M18" s="40"/>
    </row>
    <row r="19" spans="1:16" ht="12" customHeight="1" x14ac:dyDescent="0.3">
      <c r="A19" s="22">
        <v>1000</v>
      </c>
      <c r="B19" s="23">
        <v>9980.7000000000007</v>
      </c>
      <c r="C19" s="23">
        <v>9980.7000000000007</v>
      </c>
      <c r="D19" s="23">
        <v>9980.7000000000007</v>
      </c>
      <c r="E19" s="23">
        <v>1679</v>
      </c>
      <c r="F19" s="23">
        <v>0</v>
      </c>
      <c r="G19" s="23">
        <f t="shared" ref="G19:G24" si="4">+E19+F19</f>
        <v>1679</v>
      </c>
      <c r="H19" s="50">
        <f t="shared" ref="H19:H24" si="5">IF(D19&lt;=0,0,(G19*100)/D19)</f>
        <v>16.822467362008677</v>
      </c>
      <c r="I19" s="51"/>
      <c r="J19" s="39"/>
      <c r="K19" s="39"/>
      <c r="L19" s="39"/>
      <c r="M19" s="40"/>
      <c r="P19" s="7"/>
    </row>
    <row r="20" spans="1:16" ht="12.6" customHeight="1" x14ac:dyDescent="0.3">
      <c r="A20" s="22">
        <v>2000</v>
      </c>
      <c r="B20" s="23">
        <v>5447</v>
      </c>
      <c r="C20" s="23">
        <v>5447</v>
      </c>
      <c r="D20" s="23">
        <v>5447</v>
      </c>
      <c r="E20" s="23">
        <v>3424.7</v>
      </c>
      <c r="F20" s="23">
        <v>0</v>
      </c>
      <c r="G20" s="23">
        <f t="shared" si="4"/>
        <v>3424.7</v>
      </c>
      <c r="H20" s="52">
        <f t="shared" si="5"/>
        <v>62.873141178630441</v>
      </c>
      <c r="I20" s="53"/>
      <c r="J20" s="39"/>
      <c r="K20" s="39"/>
      <c r="L20" s="39"/>
      <c r="M20" s="40"/>
      <c r="P20" s="7"/>
    </row>
    <row r="21" spans="1:16" ht="14.45" customHeight="1" x14ac:dyDescent="0.3">
      <c r="A21" s="22">
        <v>3000</v>
      </c>
      <c r="B21" s="23">
        <v>23836.7</v>
      </c>
      <c r="C21" s="23">
        <v>23836.7</v>
      </c>
      <c r="D21" s="23">
        <v>23836.7</v>
      </c>
      <c r="E21" s="23">
        <v>14247.3</v>
      </c>
      <c r="F21" s="23">
        <v>0</v>
      </c>
      <c r="G21" s="23">
        <f t="shared" si="4"/>
        <v>14247.3</v>
      </c>
      <c r="H21" s="52">
        <f t="shared" si="5"/>
        <v>59.770438022041638</v>
      </c>
      <c r="I21" s="53"/>
      <c r="J21" s="39"/>
      <c r="K21" s="39"/>
      <c r="L21" s="39"/>
      <c r="M21" s="40"/>
      <c r="P21" s="7"/>
    </row>
    <row r="22" spans="1:16" ht="10.7" customHeight="1" x14ac:dyDescent="0.3">
      <c r="A22" s="22">
        <v>4000</v>
      </c>
      <c r="B22" s="23">
        <v>3450</v>
      </c>
      <c r="C22" s="23">
        <v>3450</v>
      </c>
      <c r="D22" s="23">
        <v>3450</v>
      </c>
      <c r="E22" s="23">
        <v>3198.9</v>
      </c>
      <c r="F22" s="23">
        <v>0</v>
      </c>
      <c r="G22" s="23">
        <f t="shared" si="4"/>
        <v>3198.9</v>
      </c>
      <c r="H22" s="52">
        <f t="shared" si="5"/>
        <v>92.721739130434784</v>
      </c>
      <c r="I22" s="53"/>
      <c r="J22" s="39"/>
      <c r="K22" s="39"/>
      <c r="L22" s="39"/>
      <c r="M22" s="40"/>
    </row>
    <row r="23" spans="1:16" ht="9" customHeight="1" x14ac:dyDescent="0.3">
      <c r="A23" s="22">
        <v>5000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f t="shared" si="4"/>
        <v>0</v>
      </c>
      <c r="H23" s="52">
        <f t="shared" si="5"/>
        <v>0</v>
      </c>
      <c r="I23" s="53"/>
      <c r="J23" s="39"/>
      <c r="K23" s="39"/>
      <c r="L23" s="39"/>
      <c r="M23" s="40"/>
    </row>
    <row r="24" spans="1:16" ht="10.35" customHeight="1" thickBot="1" x14ac:dyDescent="0.35">
      <c r="A24" s="22">
        <v>6000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f t="shared" si="4"/>
        <v>0</v>
      </c>
      <c r="H24" s="70">
        <f t="shared" si="5"/>
        <v>0</v>
      </c>
      <c r="I24" s="71"/>
      <c r="J24" s="39"/>
      <c r="K24" s="39"/>
      <c r="L24" s="39"/>
      <c r="M24" s="40"/>
    </row>
    <row r="25" spans="1:16" ht="15" customHeight="1" thickBot="1" x14ac:dyDescent="0.35">
      <c r="A25" s="6" t="s">
        <v>21</v>
      </c>
      <c r="B25" s="25">
        <f t="shared" ref="B25:G25" si="6">SUM(B19:B24)</f>
        <v>42714.400000000001</v>
      </c>
      <c r="C25" s="25">
        <f t="shared" si="6"/>
        <v>42714.400000000001</v>
      </c>
      <c r="D25" s="25">
        <f t="shared" si="6"/>
        <v>42714.400000000001</v>
      </c>
      <c r="E25" s="25">
        <f t="shared" si="6"/>
        <v>22549.9</v>
      </c>
      <c r="F25" s="25">
        <f t="shared" si="6"/>
        <v>0</v>
      </c>
      <c r="G25" s="25">
        <f t="shared" si="6"/>
        <v>22549.9</v>
      </c>
      <c r="H25" s="72">
        <f t="shared" ref="H25" si="7">IF(D25&lt;=0,0,(G25*100)/D25)</f>
        <v>52.792266776543741</v>
      </c>
      <c r="I25" s="73"/>
      <c r="J25" s="77"/>
      <c r="K25" s="77"/>
      <c r="L25" s="77"/>
      <c r="M25" s="78"/>
    </row>
    <row r="26" spans="1:16" ht="16.5" customHeight="1" thickBot="1" x14ac:dyDescent="0.35">
      <c r="A26" s="14" t="s">
        <v>20</v>
      </c>
      <c r="B26" s="74" t="s">
        <v>32</v>
      </c>
      <c r="C26" s="75"/>
      <c r="D26" s="75"/>
      <c r="E26" s="75"/>
      <c r="F26" s="75"/>
      <c r="G26" s="75"/>
      <c r="H26" s="75"/>
      <c r="I26" s="76"/>
      <c r="J26" s="37" t="s">
        <v>35</v>
      </c>
      <c r="K26" s="37"/>
      <c r="L26" s="37"/>
      <c r="M26" s="38"/>
    </row>
    <row r="27" spans="1:16" ht="14.25" customHeight="1" thickBot="1" x14ac:dyDescent="0.35">
      <c r="A27" s="9"/>
      <c r="B27" s="10"/>
      <c r="C27" s="10"/>
      <c r="D27" s="32" t="s">
        <v>19</v>
      </c>
      <c r="E27" s="33"/>
      <c r="F27" s="33"/>
      <c r="G27" s="34"/>
      <c r="H27" s="84" t="s">
        <v>7</v>
      </c>
      <c r="I27" s="85"/>
      <c r="J27" s="39"/>
      <c r="K27" s="39"/>
      <c r="L27" s="39"/>
      <c r="M27" s="40"/>
    </row>
    <row r="28" spans="1:16" ht="9.9499999999999993" customHeight="1" x14ac:dyDescent="0.3">
      <c r="A28" s="79" t="s">
        <v>18</v>
      </c>
      <c r="B28" s="12" t="s">
        <v>11</v>
      </c>
      <c r="C28" s="81" t="s">
        <v>17</v>
      </c>
      <c r="D28" s="83" t="s">
        <v>9</v>
      </c>
      <c r="E28" s="83" t="s">
        <v>16</v>
      </c>
      <c r="F28" s="83" t="s">
        <v>15</v>
      </c>
      <c r="G28" s="83" t="s">
        <v>14</v>
      </c>
      <c r="H28" s="86" t="s">
        <v>13</v>
      </c>
      <c r="I28" s="87"/>
      <c r="J28" s="39"/>
      <c r="K28" s="39"/>
      <c r="L28" s="39"/>
      <c r="M28" s="40"/>
    </row>
    <row r="29" spans="1:16" ht="18" customHeight="1" thickBot="1" x14ac:dyDescent="0.35">
      <c r="A29" s="80"/>
      <c r="B29" s="13" t="s">
        <v>6</v>
      </c>
      <c r="C29" s="82"/>
      <c r="D29" s="82"/>
      <c r="E29" s="82"/>
      <c r="F29" s="82"/>
      <c r="G29" s="82"/>
      <c r="H29" s="88"/>
      <c r="I29" s="89"/>
      <c r="J29" s="39"/>
      <c r="K29" s="39"/>
      <c r="L29" s="39"/>
      <c r="M29" s="40"/>
    </row>
    <row r="30" spans="1:16" ht="9.9499999999999993" customHeight="1" x14ac:dyDescent="0.3">
      <c r="A30" s="22">
        <v>1000</v>
      </c>
      <c r="B30" s="23">
        <f>+B8+B19</f>
        <v>334141.10000000003</v>
      </c>
      <c r="C30" s="24">
        <f>+C8+C19</f>
        <v>338929.10000000003</v>
      </c>
      <c r="D30" s="23">
        <f>+D8+D19</f>
        <v>338929.10000000003</v>
      </c>
      <c r="E30" s="23">
        <f>+E8+E19</f>
        <v>330627.40000000002</v>
      </c>
      <c r="F30" s="23">
        <f>+F8+F19</f>
        <v>0</v>
      </c>
      <c r="G30" s="23">
        <f t="shared" ref="G30:G35" si="8">+E30+F30</f>
        <v>330627.40000000002</v>
      </c>
      <c r="H30" s="90">
        <f t="shared" ref="H30:H35" si="9">IF(D30&lt;=0,0,(G30*100)/D30)</f>
        <v>97.550608667122418</v>
      </c>
      <c r="I30" s="91"/>
      <c r="J30" s="39"/>
      <c r="K30" s="39"/>
      <c r="L30" s="39"/>
      <c r="M30" s="40"/>
    </row>
    <row r="31" spans="1:16" ht="9.9499999999999993" customHeight="1" x14ac:dyDescent="0.3">
      <c r="A31" s="22">
        <v>2000</v>
      </c>
      <c r="B31" s="23">
        <f t="shared" ref="B31:F35" si="10">+B9+B20</f>
        <v>12701.5</v>
      </c>
      <c r="C31" s="23">
        <f t="shared" si="10"/>
        <v>16691.8</v>
      </c>
      <c r="D31" s="23">
        <f t="shared" si="10"/>
        <v>16691.8</v>
      </c>
      <c r="E31" s="23">
        <f t="shared" si="10"/>
        <v>14669.5</v>
      </c>
      <c r="F31" s="23">
        <f t="shared" si="10"/>
        <v>0</v>
      </c>
      <c r="G31" s="23">
        <f t="shared" si="8"/>
        <v>14669.5</v>
      </c>
      <c r="H31" s="52">
        <f t="shared" si="9"/>
        <v>87.884470218909883</v>
      </c>
      <c r="I31" s="53"/>
      <c r="J31" s="39"/>
      <c r="K31" s="39"/>
      <c r="L31" s="39"/>
      <c r="M31" s="40"/>
    </row>
    <row r="32" spans="1:16" ht="9.9499999999999993" customHeight="1" x14ac:dyDescent="0.3">
      <c r="A32" s="22">
        <v>3000</v>
      </c>
      <c r="B32" s="23">
        <f t="shared" si="10"/>
        <v>73953.3</v>
      </c>
      <c r="C32" s="23">
        <f>+C10+C21</f>
        <v>66585.3</v>
      </c>
      <c r="D32" s="23">
        <f t="shared" si="10"/>
        <v>66585.3</v>
      </c>
      <c r="E32" s="23">
        <f t="shared" si="10"/>
        <v>56995.899999999994</v>
      </c>
      <c r="F32" s="23">
        <f t="shared" si="10"/>
        <v>0</v>
      </c>
      <c r="G32" s="23">
        <f t="shared" si="8"/>
        <v>56995.899999999994</v>
      </c>
      <c r="H32" s="52">
        <f t="shared" si="9"/>
        <v>85.598322752919927</v>
      </c>
      <c r="I32" s="53"/>
      <c r="J32" s="39"/>
      <c r="K32" s="39"/>
      <c r="L32" s="39"/>
      <c r="M32" s="40"/>
    </row>
    <row r="33" spans="1:13" ht="9.9499999999999993" customHeight="1" x14ac:dyDescent="0.3">
      <c r="A33" s="22">
        <v>4000</v>
      </c>
      <c r="B33" s="23">
        <f t="shared" si="10"/>
        <v>7871.5</v>
      </c>
      <c r="C33" s="23">
        <f t="shared" si="10"/>
        <v>7868.7</v>
      </c>
      <c r="D33" s="23">
        <f t="shared" si="10"/>
        <v>7868.7</v>
      </c>
      <c r="E33" s="23">
        <f t="shared" si="10"/>
        <v>7617.6</v>
      </c>
      <c r="F33" s="23">
        <f t="shared" si="10"/>
        <v>0</v>
      </c>
      <c r="G33" s="23">
        <f t="shared" si="8"/>
        <v>7617.6</v>
      </c>
      <c r="H33" s="52">
        <f t="shared" si="9"/>
        <v>96.808875671966149</v>
      </c>
      <c r="I33" s="53"/>
      <c r="J33" s="39"/>
      <c r="K33" s="39"/>
      <c r="L33" s="39"/>
      <c r="M33" s="40"/>
    </row>
    <row r="34" spans="1:13" ht="9.9499999999999993" customHeight="1" x14ac:dyDescent="0.3">
      <c r="A34" s="22">
        <v>5000</v>
      </c>
      <c r="B34" s="23">
        <f t="shared" si="10"/>
        <v>0</v>
      </c>
      <c r="C34" s="24">
        <f t="shared" si="10"/>
        <v>0</v>
      </c>
      <c r="D34" s="23">
        <f t="shared" si="10"/>
        <v>0</v>
      </c>
      <c r="E34" s="23">
        <f t="shared" si="10"/>
        <v>0</v>
      </c>
      <c r="F34" s="23">
        <f t="shared" si="10"/>
        <v>0</v>
      </c>
      <c r="G34" s="23">
        <f t="shared" si="8"/>
        <v>0</v>
      </c>
      <c r="H34" s="52">
        <f t="shared" si="9"/>
        <v>0</v>
      </c>
      <c r="I34" s="53"/>
      <c r="J34" s="39"/>
      <c r="K34" s="39"/>
      <c r="L34" s="39"/>
      <c r="M34" s="40"/>
    </row>
    <row r="35" spans="1:13" ht="9.9499999999999993" customHeight="1" thickBot="1" x14ac:dyDescent="0.35">
      <c r="A35" s="22">
        <v>6000</v>
      </c>
      <c r="B35" s="23">
        <f t="shared" si="10"/>
        <v>0</v>
      </c>
      <c r="C35" s="23">
        <f t="shared" si="10"/>
        <v>0</v>
      </c>
      <c r="D35" s="23">
        <f t="shared" si="10"/>
        <v>0</v>
      </c>
      <c r="E35" s="23">
        <f t="shared" si="10"/>
        <v>0</v>
      </c>
      <c r="F35" s="23">
        <f t="shared" si="10"/>
        <v>0</v>
      </c>
      <c r="G35" s="23">
        <f t="shared" si="8"/>
        <v>0</v>
      </c>
      <c r="H35" s="70">
        <f t="shared" si="9"/>
        <v>0</v>
      </c>
      <c r="I35" s="71"/>
      <c r="J35" s="39"/>
      <c r="K35" s="39"/>
      <c r="L35" s="39"/>
      <c r="M35" s="40"/>
    </row>
    <row r="36" spans="1:13" ht="15" customHeight="1" thickBot="1" x14ac:dyDescent="0.35">
      <c r="A36" s="6" t="s">
        <v>2</v>
      </c>
      <c r="B36" s="25">
        <f t="shared" ref="B36:G36" si="11">SUM(B30:B35)</f>
        <v>428667.4</v>
      </c>
      <c r="C36" s="25">
        <f t="shared" si="11"/>
        <v>430074.9</v>
      </c>
      <c r="D36" s="25">
        <f t="shared" si="11"/>
        <v>430074.9</v>
      </c>
      <c r="E36" s="25">
        <f t="shared" si="11"/>
        <v>409910.4</v>
      </c>
      <c r="F36" s="25">
        <f t="shared" si="11"/>
        <v>0</v>
      </c>
      <c r="G36" s="25">
        <f t="shared" si="11"/>
        <v>409910.4</v>
      </c>
      <c r="H36" s="72">
        <f t="shared" ref="H36" si="12">IF(D36&lt;=0,0,(G36*100)/D36)</f>
        <v>95.311398084380187</v>
      </c>
      <c r="I36" s="73"/>
      <c r="J36" s="77"/>
      <c r="K36" s="77"/>
      <c r="L36" s="77"/>
      <c r="M36" s="78"/>
    </row>
    <row r="37" spans="1:13" ht="8.25" customHeight="1" x14ac:dyDescent="0.3">
      <c r="A37" s="92" t="s">
        <v>12</v>
      </c>
      <c r="B37" s="15" t="s">
        <v>11</v>
      </c>
      <c r="C37" s="15" t="s">
        <v>10</v>
      </c>
      <c r="D37" s="56" t="s">
        <v>9</v>
      </c>
      <c r="E37" s="58" t="s">
        <v>8</v>
      </c>
      <c r="F37" s="94"/>
      <c r="G37" s="58" t="s">
        <v>7</v>
      </c>
      <c r="H37" s="59"/>
      <c r="I37" s="94"/>
      <c r="J37" s="95" t="s">
        <v>36</v>
      </c>
      <c r="K37" s="37"/>
      <c r="L37" s="37"/>
      <c r="M37" s="38"/>
    </row>
    <row r="38" spans="1:13" ht="22.5" customHeight="1" thickBot="1" x14ac:dyDescent="0.35">
      <c r="A38" s="93"/>
      <c r="B38" s="16" t="s">
        <v>6</v>
      </c>
      <c r="C38" s="16" t="s">
        <v>5</v>
      </c>
      <c r="D38" s="57"/>
      <c r="E38" s="67" t="s">
        <v>4</v>
      </c>
      <c r="F38" s="98"/>
      <c r="G38" s="67" t="s">
        <v>3</v>
      </c>
      <c r="H38" s="68"/>
      <c r="I38" s="98"/>
      <c r="J38" s="96"/>
      <c r="K38" s="39"/>
      <c r="L38" s="39"/>
      <c r="M38" s="40"/>
    </row>
    <row r="39" spans="1:13" ht="36" x14ac:dyDescent="0.3">
      <c r="A39" s="26" t="s">
        <v>29</v>
      </c>
      <c r="B39" s="27">
        <v>386223.2</v>
      </c>
      <c r="C39" s="27">
        <v>386194.4</v>
      </c>
      <c r="D39" s="27">
        <v>386194.4</v>
      </c>
      <c r="E39" s="99">
        <v>366029.9</v>
      </c>
      <c r="F39" s="100"/>
      <c r="G39" s="106">
        <f t="shared" ref="G39" si="13">IF(D39&lt;=0,0,(E39*100/D39))</f>
        <v>94.778665873974347</v>
      </c>
      <c r="H39" s="107"/>
      <c r="I39" s="108"/>
      <c r="J39" s="96"/>
      <c r="K39" s="39"/>
      <c r="L39" s="39"/>
      <c r="M39" s="40"/>
    </row>
    <row r="40" spans="1:13" ht="36" x14ac:dyDescent="0.3">
      <c r="A40" s="28" t="s">
        <v>30</v>
      </c>
      <c r="B40" s="29">
        <v>2028.5</v>
      </c>
      <c r="C40" s="29">
        <v>1733.6</v>
      </c>
      <c r="D40" s="29">
        <v>1733.6</v>
      </c>
      <c r="E40" s="109">
        <v>1733.6</v>
      </c>
      <c r="F40" s="110"/>
      <c r="G40" s="111">
        <f>IF(D40&lt;=0,0,(E40*100/D40))</f>
        <v>100</v>
      </c>
      <c r="H40" s="112"/>
      <c r="I40" s="113"/>
      <c r="J40" s="96"/>
      <c r="K40" s="39"/>
      <c r="L40" s="39"/>
      <c r="M40" s="40"/>
    </row>
    <row r="41" spans="1:13" ht="24.75" thickBot="1" x14ac:dyDescent="0.35">
      <c r="A41" s="28" t="s">
        <v>31</v>
      </c>
      <c r="B41" s="30">
        <v>40415.699999999997</v>
      </c>
      <c r="C41" s="30">
        <v>42146.9</v>
      </c>
      <c r="D41" s="30">
        <v>42146.9</v>
      </c>
      <c r="E41" s="109">
        <v>42146.9</v>
      </c>
      <c r="F41" s="110"/>
      <c r="G41" s="111">
        <f t="shared" ref="G41" si="14">IF(D41&lt;=0,0,(E41*100/D41))</f>
        <v>100</v>
      </c>
      <c r="H41" s="112"/>
      <c r="I41" s="113"/>
      <c r="J41" s="96"/>
      <c r="K41" s="39"/>
      <c r="L41" s="39"/>
      <c r="M41" s="40"/>
    </row>
    <row r="42" spans="1:13" ht="15.75" thickBot="1" x14ac:dyDescent="0.35">
      <c r="A42" s="17" t="s">
        <v>2</v>
      </c>
      <c r="B42" s="31">
        <f>SUM(B39:B41)</f>
        <v>428667.4</v>
      </c>
      <c r="C42" s="31">
        <f>SUM(C39:C41)</f>
        <v>430074.9</v>
      </c>
      <c r="D42" s="31">
        <f>SUM(D39:D41)</f>
        <v>430074.9</v>
      </c>
      <c r="E42" s="101">
        <f>SUM(E39:F41)</f>
        <v>409910.4</v>
      </c>
      <c r="F42" s="102"/>
      <c r="G42" s="103">
        <f>IF(D42&lt;=0,0,(E42*100/D42))</f>
        <v>95.311398084380187</v>
      </c>
      <c r="H42" s="104"/>
      <c r="I42" s="105"/>
      <c r="J42" s="97"/>
      <c r="K42" s="77"/>
      <c r="L42" s="77"/>
      <c r="M42" s="78"/>
    </row>
    <row r="43" spans="1:13" x14ac:dyDescent="0.3">
      <c r="E43" s="18"/>
      <c r="F43" s="18"/>
    </row>
    <row r="44" spans="1:13" ht="18" x14ac:dyDescent="0.35">
      <c r="A44" s="19" t="s">
        <v>1</v>
      </c>
      <c r="B44" s="20"/>
      <c r="C44" s="20"/>
      <c r="D44" s="20"/>
      <c r="E44" s="21"/>
      <c r="F44" s="21"/>
      <c r="G44" s="20"/>
      <c r="H44" s="20"/>
      <c r="I44" s="20"/>
      <c r="J44" s="20"/>
      <c r="K44" s="20"/>
      <c r="L44" s="20"/>
      <c r="M44" s="20"/>
    </row>
    <row r="45" spans="1:13" x14ac:dyDescent="0.3">
      <c r="E45" s="18"/>
      <c r="F45" s="18"/>
    </row>
    <row r="46" spans="1:13" x14ac:dyDescent="0.3">
      <c r="D46" s="7"/>
      <c r="F46" s="7"/>
    </row>
    <row r="47" spans="1:13" x14ac:dyDescent="0.3">
      <c r="F47" s="7"/>
    </row>
  </sheetData>
  <mergeCells count="76">
    <mergeCell ref="J37:M42"/>
    <mergeCell ref="E38:F38"/>
    <mergeCell ref="G38:I38"/>
    <mergeCell ref="E39:F39"/>
    <mergeCell ref="E42:F42"/>
    <mergeCell ref="G42:I42"/>
    <mergeCell ref="G39:I39"/>
    <mergeCell ref="E40:F40"/>
    <mergeCell ref="G40:I40"/>
    <mergeCell ref="E41:F41"/>
    <mergeCell ref="G41:I41"/>
    <mergeCell ref="A37:A38"/>
    <mergeCell ref="D37:D38"/>
    <mergeCell ref="E37:F37"/>
    <mergeCell ref="G37:I37"/>
    <mergeCell ref="A28:A29"/>
    <mergeCell ref="C28:C29"/>
    <mergeCell ref="D28:D29"/>
    <mergeCell ref="E28:E29"/>
    <mergeCell ref="F28:F29"/>
    <mergeCell ref="B26:I26"/>
    <mergeCell ref="J26:M36"/>
    <mergeCell ref="D27:G27"/>
    <mergeCell ref="H27:I27"/>
    <mergeCell ref="H28:I28"/>
    <mergeCell ref="H29:I29"/>
    <mergeCell ref="H30:I30"/>
    <mergeCell ref="G28:G29"/>
    <mergeCell ref="H36:I36"/>
    <mergeCell ref="H31:I31"/>
    <mergeCell ref="H32:I32"/>
    <mergeCell ref="H33:I33"/>
    <mergeCell ref="H34:I34"/>
    <mergeCell ref="H35:I35"/>
    <mergeCell ref="A17:A18"/>
    <mergeCell ref="C17:C18"/>
    <mergeCell ref="D17:D18"/>
    <mergeCell ref="E17:E18"/>
    <mergeCell ref="G17:G18"/>
    <mergeCell ref="H13:I13"/>
    <mergeCell ref="H14:I14"/>
    <mergeCell ref="B15:I15"/>
    <mergeCell ref="J15:M25"/>
    <mergeCell ref="D16:G16"/>
    <mergeCell ref="H16:I16"/>
    <mergeCell ref="H19:I19"/>
    <mergeCell ref="H20:I20"/>
    <mergeCell ref="H21:I21"/>
    <mergeCell ref="H22:I22"/>
    <mergeCell ref="H17:I17"/>
    <mergeCell ref="H18:I18"/>
    <mergeCell ref="H23:I23"/>
    <mergeCell ref="H24:I24"/>
    <mergeCell ref="H25:I25"/>
    <mergeCell ref="A1:M1"/>
    <mergeCell ref="A2:M2"/>
    <mergeCell ref="A3:A4"/>
    <mergeCell ref="B3:I3"/>
    <mergeCell ref="J3:M4"/>
    <mergeCell ref="B4:I4"/>
    <mergeCell ref="D5:G5"/>
    <mergeCell ref="H5:I5"/>
    <mergeCell ref="J5:M14"/>
    <mergeCell ref="A6:A7"/>
    <mergeCell ref="C6:C7"/>
    <mergeCell ref="D6:D7"/>
    <mergeCell ref="E6:E7"/>
    <mergeCell ref="F6:F7"/>
    <mergeCell ref="G6:G7"/>
    <mergeCell ref="H6:I6"/>
    <mergeCell ref="H7:I7"/>
    <mergeCell ref="H8:I8"/>
    <mergeCell ref="H9:I9"/>
    <mergeCell ref="H10:I10"/>
    <mergeCell ref="H11:I11"/>
    <mergeCell ref="H12:I12"/>
  </mergeCells>
  <phoneticPr fontId="3" type="noConversion"/>
  <printOptions horizontalCentered="1"/>
  <pageMargins left="0.78740157480314965" right="0" top="0.75000000000000011" bottom="0.75000000000000011" header="0.30000000000000004" footer="0.30000000000000004"/>
  <pageSetup scale="65" orientation="landscape"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6.2.2</vt:lpstr>
    </vt:vector>
  </TitlesOfParts>
  <Company>SECODAM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</dc:title>
  <dc:creator>RMJ</dc:creator>
  <cp:lastModifiedBy>JDGOMEZ</cp:lastModifiedBy>
  <cp:lastPrinted>2021-03-30T20:52:37Z</cp:lastPrinted>
  <dcterms:created xsi:type="dcterms:W3CDTF">2004-08-02T23:22:27Z</dcterms:created>
  <dcterms:modified xsi:type="dcterms:W3CDTF">2023-05-04T18:14:01Z</dcterms:modified>
</cp:coreProperties>
</file>