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eltorres_ecosur_mx/Documents/DOCUMENTOS 2023/JUNTA DE GNO 1RA SESIÓN 2023/6. PRESENTACIÓN DEL INFORME DE AUTOEVALUACIÓN CAR/"/>
    </mc:Choice>
  </mc:AlternateContent>
  <xr:revisionPtr revIDLastSave="1" documentId="13_ncr:1_{87813AA4-E716-4A70-A6C5-A1AE66AC4CFB}" xr6:coauthVersionLast="47" xr6:coauthVersionMax="47" xr10:uidLastSave="{8AF28C2A-0E45-4C9E-AADE-3DE5FDAEFCD0}"/>
  <bookViews>
    <workbookView xWindow="0" yWindow="0" windowWidth="23040" windowHeight="12360" tabRatio="748" activeTab="4" xr2:uid="{00000000-000D-0000-FFFF-FFFF00000000}"/>
  </bookViews>
  <sheets>
    <sheet name="COMPORT_GTO (ENTIDADES)" sheetId="3" r:id="rId1"/>
    <sheet name="CATEGORIAS PROGRAMATICAS" sheetId="15" r:id="rId2"/>
    <sheet name="INDICADORES DE DESEMPEÑO" sheetId="25" r:id="rId3"/>
    <sheet name="GASTO Pp IND DESEMP" sheetId="26" r:id="rId4"/>
    <sheet name="CRITERIOS SEMAFOROS" sheetId="13" r:id="rId5"/>
  </sheets>
  <externalReferences>
    <externalReference r:id="rId6"/>
  </externalReferences>
  <definedNames>
    <definedName name="_xlnm._FilterDatabase" localSheetId="1" hidden="1">'CATEGORIAS PROGRAMATICAS'!#REF!</definedName>
    <definedName name="ai" localSheetId="3">'[1]INDICADORES DE DESEMPEÑO'!#REF!</definedName>
    <definedName name="ai" localSheetId="2">'INDICADORES DE DESEMPEÑO'!#REF!</definedName>
    <definedName name="ai">#REF!</definedName>
    <definedName name="_xlnm.Print_Area" localSheetId="1">'CATEGORIAS PROGRAMATICAS'!$A$1:$N$49</definedName>
    <definedName name="_xlnm.Print_Area" localSheetId="0">'COMPORT_GTO (ENTIDADES)'!$A$1:$L$41</definedName>
    <definedName name="_xlnm.Print_Area" localSheetId="4">'CRITERIOS SEMAFOROS'!$C$7:$J$66</definedName>
    <definedName name="_xlnm.Print_Area" localSheetId="3">'GASTO Pp IND DESEMP'!$B$2:$L$49</definedName>
    <definedName name="_xlnm.Print_Area" localSheetId="2">'INDICADORES DE DESEMPEÑO'!$A$2:$J$33</definedName>
    <definedName name="OLE_LINK2" localSheetId="4">'CRITERIOS SEMAFOROS'!$I$7</definedName>
    <definedName name="_xlnm.Print_Titles" localSheetId="1">'CATEGORIAS PROGRAMATICAS'!$1:$7</definedName>
    <definedName name="_xlnm.Print_Titles" localSheetId="2">'INDICADORES DE DESEMPEÑO'!$2:$11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6" l="1"/>
  <c r="K25" i="26"/>
  <c r="L24" i="26"/>
  <c r="K24" i="26"/>
  <c r="L23" i="26"/>
  <c r="K23" i="26"/>
  <c r="L22" i="26"/>
  <c r="K22" i="26"/>
  <c r="L21" i="26"/>
  <c r="K21" i="26"/>
  <c r="L14" i="26"/>
  <c r="K14" i="26"/>
  <c r="L13" i="26"/>
  <c r="K13" i="26"/>
  <c r="J13" i="26"/>
  <c r="I13" i="26"/>
  <c r="I21" i="25"/>
  <c r="J21" i="25" s="1"/>
  <c r="I20" i="25"/>
  <c r="J20" i="25" s="1"/>
  <c r="J19" i="25"/>
  <c r="I19" i="25"/>
  <c r="I18" i="25"/>
  <c r="J18" i="25" s="1"/>
  <c r="J17" i="25"/>
  <c r="I17" i="25"/>
  <c r="I16" i="25"/>
  <c r="J16" i="25" s="1"/>
  <c r="J15" i="25"/>
  <c r="I15" i="25"/>
  <c r="I14" i="25"/>
  <c r="J14" i="25" s="1"/>
  <c r="J13" i="25"/>
  <c r="I13" i="25"/>
  <c r="I12" i="25"/>
  <c r="J12" i="25" s="1"/>
  <c r="J11" i="15" l="1"/>
  <c r="G11" i="3" l="1"/>
  <c r="H11" i="3" s="1"/>
  <c r="C17" i="3" l="1"/>
  <c r="C16" i="3" s="1"/>
  <c r="C10" i="3"/>
  <c r="G19" i="3"/>
  <c r="H26" i="15"/>
  <c r="G26" i="15"/>
  <c r="F26" i="15"/>
  <c r="E26" i="15"/>
  <c r="D26" i="15"/>
  <c r="I18" i="15"/>
  <c r="L18" i="15" s="1"/>
  <c r="N18" i="15" s="1"/>
  <c r="J18" i="15"/>
  <c r="K18" i="15" s="1"/>
  <c r="I19" i="15"/>
  <c r="L19" i="15" s="1"/>
  <c r="M19" i="15" s="1"/>
  <c r="J19" i="15"/>
  <c r="I20" i="15"/>
  <c r="L20" i="15" s="1"/>
  <c r="J20" i="15"/>
  <c r="I21" i="15"/>
  <c r="L21" i="15" s="1"/>
  <c r="J21" i="15"/>
  <c r="I22" i="15"/>
  <c r="L22" i="15"/>
  <c r="M22" i="15" s="1"/>
  <c r="J22" i="15"/>
  <c r="K22" i="15" s="1"/>
  <c r="M25" i="15"/>
  <c r="I8" i="15"/>
  <c r="J8" i="15"/>
  <c r="I9" i="15"/>
  <c r="J9" i="15"/>
  <c r="I10" i="15"/>
  <c r="J10" i="15"/>
  <c r="I11" i="15"/>
  <c r="L11" i="15" s="1"/>
  <c r="M11" i="15" s="1"/>
  <c r="I12" i="15"/>
  <c r="L12" i="15" s="1"/>
  <c r="J12" i="15"/>
  <c r="I13" i="15"/>
  <c r="L13" i="15" s="1"/>
  <c r="J13" i="15"/>
  <c r="K13" i="15" s="1"/>
  <c r="I14" i="15"/>
  <c r="L14" i="15" s="1"/>
  <c r="J14" i="15"/>
  <c r="K14" i="15" s="1"/>
  <c r="I15" i="15"/>
  <c r="L15" i="15" s="1"/>
  <c r="J15" i="15"/>
  <c r="K15" i="15" s="1"/>
  <c r="I16" i="15"/>
  <c r="J16" i="15"/>
  <c r="K16" i="15" s="1"/>
  <c r="I17" i="15"/>
  <c r="L17" i="15" s="1"/>
  <c r="J17" i="15"/>
  <c r="K17" i="15" s="1"/>
  <c r="M23" i="15"/>
  <c r="D24" i="15"/>
  <c r="E24" i="15"/>
  <c r="F24" i="15"/>
  <c r="G24" i="15"/>
  <c r="H24" i="15"/>
  <c r="F10" i="3"/>
  <c r="F23" i="3"/>
  <c r="C23" i="3"/>
  <c r="L14" i="3"/>
  <c r="L13" i="3"/>
  <c r="L12" i="3"/>
  <c r="L11" i="3"/>
  <c r="E10" i="3"/>
  <c r="E23" i="3"/>
  <c r="G25" i="3"/>
  <c r="G24" i="3"/>
  <c r="G14" i="3"/>
  <c r="H14" i="3" s="1"/>
  <c r="G13" i="3"/>
  <c r="H13" i="3" s="1"/>
  <c r="G12" i="3"/>
  <c r="H12" i="3" s="1"/>
  <c r="G20" i="3"/>
  <c r="I20" i="3"/>
  <c r="G18" i="3"/>
  <c r="B23" i="3"/>
  <c r="F17" i="3"/>
  <c r="F16" i="3" s="1"/>
  <c r="E17" i="3"/>
  <c r="E16" i="3" s="1"/>
  <c r="B17" i="3"/>
  <c r="B16" i="3" s="1"/>
  <c r="D16" i="3"/>
  <c r="B10" i="3"/>
  <c r="J21" i="3"/>
  <c r="I21" i="3"/>
  <c r="L16" i="15"/>
  <c r="M16" i="15" s="1"/>
  <c r="N16" i="15"/>
  <c r="N23" i="15"/>
  <c r="I25" i="3"/>
  <c r="J25" i="3"/>
  <c r="J23" i="3"/>
  <c r="J24" i="3"/>
  <c r="I24" i="3"/>
  <c r="I23" i="3"/>
  <c r="I19" i="3"/>
  <c r="J19" i="3"/>
  <c r="J17" i="3"/>
  <c r="I17" i="3"/>
  <c r="I16" i="3"/>
  <c r="J18" i="3"/>
  <c r="I18" i="3"/>
  <c r="J16" i="3"/>
  <c r="I26" i="15" l="1"/>
  <c r="K8" i="15"/>
  <c r="L8" i="15" s="1"/>
  <c r="N8" i="15" s="1"/>
  <c r="M12" i="15"/>
  <c r="N12" i="15"/>
  <c r="G16" i="3"/>
  <c r="E27" i="3"/>
  <c r="H27" i="15"/>
  <c r="G17" i="3"/>
  <c r="K12" i="15"/>
  <c r="D27" i="15"/>
  <c r="G23" i="3"/>
  <c r="K10" i="15"/>
  <c r="L10" i="15" s="1"/>
  <c r="M10" i="15" s="1"/>
  <c r="N22" i="15"/>
  <c r="K19" i="15"/>
  <c r="C27" i="3"/>
  <c r="F27" i="3"/>
  <c r="L10" i="3"/>
  <c r="G10" i="3"/>
  <c r="H10" i="3" s="1"/>
  <c r="J10" i="3" s="1"/>
  <c r="J14" i="3"/>
  <c r="I14" i="3"/>
  <c r="I11" i="3"/>
  <c r="J11" i="3"/>
  <c r="M21" i="15"/>
  <c r="N21" i="15"/>
  <c r="I12" i="3"/>
  <c r="J12" i="3"/>
  <c r="J13" i="3"/>
  <c r="I13" i="3"/>
  <c r="B27" i="3"/>
  <c r="M20" i="15"/>
  <c r="N20" i="15"/>
  <c r="K20" i="15"/>
  <c r="K11" i="15"/>
  <c r="E27" i="15"/>
  <c r="K21" i="15"/>
  <c r="F27" i="15"/>
  <c r="J24" i="15"/>
  <c r="J26" i="15"/>
  <c r="K26" i="15" s="1"/>
  <c r="L26" i="15" s="1"/>
  <c r="N17" i="15"/>
  <c r="M17" i="15"/>
  <c r="N13" i="15"/>
  <c r="M13" i="15"/>
  <c r="N14" i="15"/>
  <c r="M14" i="15"/>
  <c r="N15" i="15"/>
  <c r="M15" i="15"/>
  <c r="K9" i="15"/>
  <c r="L9" i="15" s="1"/>
  <c r="N19" i="15"/>
  <c r="M18" i="15"/>
  <c r="M8" i="15"/>
  <c r="I24" i="15"/>
  <c r="I27" i="15" s="1"/>
  <c r="N11" i="15"/>
  <c r="G27" i="3" l="1"/>
  <c r="H27" i="3" s="1"/>
  <c r="I27" i="3" s="1"/>
  <c r="L27" i="3"/>
  <c r="I10" i="3"/>
  <c r="J27" i="15"/>
  <c r="K27" i="15" s="1"/>
  <c r="L27" i="15" s="1"/>
  <c r="K24" i="15"/>
  <c r="L24" i="15" s="1"/>
  <c r="M26" i="15"/>
  <c r="N26" i="15"/>
  <c r="N9" i="15"/>
  <c r="M9" i="15"/>
  <c r="J27" i="3" l="1"/>
  <c r="M27" i="15"/>
  <c r="N27" i="15"/>
  <c r="N24" i="15"/>
  <c r="M24" i="15"/>
</calcChain>
</file>

<file path=xl/sharedStrings.xml><?xml version="1.0" encoding="utf-8"?>
<sst xmlns="http://schemas.openxmlformats.org/spreadsheetml/2006/main" count="270" uniqueCount="183">
  <si>
    <t>(Millones de pesos con un decimal)</t>
  </si>
  <si>
    <t>C O N C E P T O</t>
  </si>
  <si>
    <t>PRESUPUESTO ANUAL</t>
  </si>
  <si>
    <t>ACUMULADO  AL MES DE JUNIO</t>
  </si>
  <si>
    <t>VARIACIÓN</t>
  </si>
  <si>
    <t>SEMÁFORO</t>
  </si>
  <si>
    <r>
      <t xml:space="preserve">AVANCE EN </t>
    </r>
    <r>
      <rPr>
        <b/>
        <sz val="11"/>
        <rFont val="Arial"/>
        <family val="2"/>
      </rPr>
      <t>%</t>
    </r>
  </si>
  <si>
    <t>EJERCIDO/PROGRAMADO</t>
  </si>
  <si>
    <t>CONTRA</t>
  </si>
  <si>
    <t>ORIGINAL</t>
  </si>
  <si>
    <t>MODIFICADO</t>
  </si>
  <si>
    <t>PROGRAMADO</t>
  </si>
  <si>
    <t>EJERCIDO</t>
  </si>
  <si>
    <t>ABSOLUTA</t>
  </si>
  <si>
    <t>RELATIVA</t>
  </si>
  <si>
    <t>MENOR</t>
  </si>
  <si>
    <t>MAYOR</t>
  </si>
  <si>
    <t>( 1 )</t>
  </si>
  <si>
    <t>( 2 )</t>
  </si>
  <si>
    <t>( 3 )</t>
  </si>
  <si>
    <t>( 4 )</t>
  </si>
  <si>
    <r>
      <t>(5) =</t>
    </r>
    <r>
      <rPr>
        <sz val="10"/>
        <rFont val="Arial"/>
        <family val="2"/>
      </rPr>
      <t xml:space="preserve"> (4) - (3)</t>
    </r>
  </si>
  <si>
    <r>
      <t xml:space="preserve">(6) = </t>
    </r>
    <r>
      <rPr>
        <sz val="10"/>
        <rFont val="Arial"/>
        <family val="2"/>
      </rPr>
      <t>(5) / (3)</t>
    </r>
  </si>
  <si>
    <t>GASTO</t>
  </si>
  <si>
    <r>
      <t xml:space="preserve">(7) = </t>
    </r>
    <r>
      <rPr>
        <sz val="10"/>
        <rFont val="Arial"/>
        <family val="2"/>
      </rPr>
      <t>(4) / (2)</t>
    </r>
  </si>
  <si>
    <t>I.- GASTO CORRIENTE</t>
  </si>
  <si>
    <t>SERVICIOS PERSONALES</t>
  </si>
  <si>
    <t>MATERIALES Y SUMINISTROS</t>
  </si>
  <si>
    <t>SERVICIOS GENERALES</t>
  </si>
  <si>
    <t>OTRAS EROGACIONES</t>
  </si>
  <si>
    <t>II.- GASTO DE CAPITAL</t>
  </si>
  <si>
    <t xml:space="preserve">  INVERSIÓN FÍSICA</t>
  </si>
  <si>
    <t>BIENES MUEBLES E INMUEBLES</t>
  </si>
  <si>
    <t>OBRAS PUBLICAS</t>
  </si>
  <si>
    <t xml:space="preserve">  INVERSIÓN FINANCIERA</t>
  </si>
  <si>
    <t>III.- OPERACIONES AJENAS NETAS</t>
  </si>
  <si>
    <t>TERCEROS</t>
  </si>
  <si>
    <t>RECUPERABLES</t>
  </si>
  <si>
    <t>IV.- TOTAL DEL GASTO</t>
  </si>
  <si>
    <t/>
  </si>
  <si>
    <r>
      <t>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</si>
  <si>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t>Criterios de asignación de color de los semáforos.</t>
  </si>
  <si>
    <t>Menor Gasto</t>
  </si>
  <si>
    <t>Mayor Gasto</t>
  </si>
  <si>
    <t xml:space="preserve">                                                                      </t>
  </si>
  <si>
    <t>ANEXO  II</t>
  </si>
  <si>
    <t>AVANCE DEL GASTO PUBLICO POR PROGRAMA PRESUPUESTARIO</t>
  </si>
  <si>
    <t>AI</t>
  </si>
  <si>
    <t>PP*</t>
  </si>
  <si>
    <t>APERTURA PROGRAMÁTICA
( DENOMINACIÓN DE LOS PROGRAMAS )</t>
  </si>
  <si>
    <r>
      <t>PRESUPUESTO ANUAL MODIFICADO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1/</t>
    </r>
  </si>
  <si>
    <t xml:space="preserve">GASTO CORRIENTE </t>
  </si>
  <si>
    <t xml:space="preserve">GASTO DE CAPITAL </t>
  </si>
  <si>
    <t xml:space="preserve">GASTO TOTAL  </t>
  </si>
  <si>
    <t xml:space="preserve">VARIACIÓN </t>
  </si>
  <si>
    <t xml:space="preserve">SEMÁFORO </t>
  </si>
  <si>
    <t xml:space="preserve">ABSOLUTA </t>
  </si>
  <si>
    <t xml:space="preserve">RELATIVA </t>
  </si>
  <si>
    <t>MENOR
GASTO</t>
  </si>
  <si>
    <t>MAYOR
GASTO</t>
  </si>
  <si>
    <t>ACTIVIDADES DE APOYO ADMINISTRATIVO</t>
  </si>
  <si>
    <t>ACTIVIDADES DE APOYO A LA FUNCION PÚBLICA Y BUEN GOBIERNO</t>
  </si>
  <si>
    <t>T  O  T  A  L</t>
  </si>
  <si>
    <t>TOTAL PROGRAMAS PRESUPUESTARIOS "E" (PRESTACION DE SERVICIOS PUBLICOS)</t>
  </si>
  <si>
    <t>% TPP** "E" vs TOTAL</t>
  </si>
  <si>
    <r>
      <t xml:space="preserve"> 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</si>
  <si>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  <r>
      <rPr>
        <sz val="10"/>
        <rFont val="Arial"/>
        <family val="2"/>
      </rPr>
      <t xml:space="preserve">           </t>
    </r>
    <r>
      <rPr>
        <b/>
        <i/>
        <sz val="10"/>
        <rFont val="Arial"/>
        <family val="2"/>
      </rPr>
      <t>PP*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Fiscal.</t>
    </r>
  </si>
  <si>
    <r>
      <t xml:space="preserve">                </t>
    </r>
    <r>
      <rPr>
        <b/>
        <vertAlign val="superscript"/>
        <sz val="10"/>
        <rFont val="Arial"/>
        <family val="2"/>
      </rPr>
      <t xml:space="preserve"> 1/</t>
    </r>
    <r>
      <rPr>
        <sz val="10"/>
        <rFont val="Arial"/>
        <family val="2"/>
      </rPr>
      <t xml:space="preserve">  No incluye Operaciones Ajenas Netas, y corresponde al presupuesto modificado autorizado al periodo que se esté reportando.</t>
    </r>
  </si>
  <si>
    <r>
      <t xml:space="preserve">         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TPP</t>
    </r>
    <r>
      <rPr>
        <sz val="10"/>
        <rFont val="Arial"/>
        <family val="2"/>
      </rPr>
      <t>** = Total Programa Presupuestario</t>
    </r>
  </si>
  <si>
    <t>ANEXO  III</t>
  </si>
  <si>
    <t xml:space="preserve">INDICADORES DE DESEMPEÑO POR PROGRAMA PRESUPUESTARIO </t>
  </si>
  <si>
    <r>
      <t xml:space="preserve">PROGRAMA PRESUPUESTARIO (Pp) Y CLAVE 
 </t>
    </r>
    <r>
      <rPr>
        <b/>
        <vertAlign val="superscript"/>
        <sz val="12"/>
        <rFont val="Arial"/>
        <family val="2"/>
      </rPr>
      <t>1/</t>
    </r>
  </si>
  <si>
    <t>INDICADOR</t>
  </si>
  <si>
    <t>UNIDAD DE MEDIDA</t>
  </si>
  <si>
    <t xml:space="preserve">META </t>
  </si>
  <si>
    <t>FRECUENCIA DE MEDICIÓN</t>
  </si>
  <si>
    <t>Enero-__________</t>
  </si>
  <si>
    <t>PORCENTAJE 
DE AVANCE</t>
  </si>
  <si>
    <t>TIPO</t>
  </si>
  <si>
    <t xml:space="preserve">NOMBRE </t>
  </si>
  <si>
    <t>DEFINICION</t>
  </si>
  <si>
    <t>PLANEADA</t>
  </si>
  <si>
    <t>REALIZADA</t>
  </si>
  <si>
    <t>Estratégico</t>
  </si>
  <si>
    <t>Anexo lll del CAR</t>
  </si>
  <si>
    <t xml:space="preserve">Generación de conocimiento de calidad </t>
  </si>
  <si>
    <t>NPA: Número de publicaciones arbitradas  /NI:   Número de investigadores del Centro</t>
  </si>
  <si>
    <t>Publicaciones arbitradas por Inv.</t>
  </si>
  <si>
    <t xml:space="preserve">Proyectos externos por investigador </t>
  </si>
  <si>
    <t>NPIE:  Número de proyectos de investigación financiados con recursos externos /NI:   Número de investigadores del Centro</t>
  </si>
  <si>
    <t>Proyectos por Inv.</t>
  </si>
  <si>
    <t>Calidad de los posgrados</t>
  </si>
  <si>
    <t>NPRC: Número de programas registrados en el PNPC de reciente creación +NPED: 2 Número de programas registrados en el PNPC en desarrollo +NPC:  3 Número de programas registrados en el PNPC consolidado +NPCI:   4 Número de programas registrados en el PNPC de competencia internacional /NPP:   4 Número de programas de posgrado reconocidos por CONACYT en el PNPC</t>
  </si>
  <si>
    <t>Anual</t>
  </si>
  <si>
    <t>Generación de recursos humanos especializados</t>
  </si>
  <si>
    <t>NGPE: Número de alumnos graduados en programas de especialidad del PNPC +NGPM: Número de alumnos graduados en programas de maestría del PNPC +NGPD: Número de alumnos graduados en programas de doctorado del PNPC /NI:  Número  de investigadores del Centro</t>
  </si>
  <si>
    <t>Graduados por Inv.</t>
  </si>
  <si>
    <t>Proyectos interinstitucionales</t>
  </si>
  <si>
    <t>NPII: Número de proyectos interinstitucionales /NPI:  Número de proyectos de investigación</t>
  </si>
  <si>
    <t>Proporción de proyectos interinst.</t>
  </si>
  <si>
    <t xml:space="preserve"> Transferencia de Conocimiento</t>
  </si>
  <si>
    <t>% de inc. en proyectos ref. año anterior</t>
  </si>
  <si>
    <t>Propiedad intelectual</t>
  </si>
  <si>
    <t>NDA: Número de derechos de autor Año n /NDA: Número de derechos de autor Año n-1</t>
  </si>
  <si>
    <t>% de inc. De dchos de autor ref. año ant.</t>
  </si>
  <si>
    <t>Actividades de divulgación personal de C y T</t>
  </si>
  <si>
    <t>NADPG: Número  actividades de divulgación dirigidas al público en general /NPCyT:  Número personal de ciencia y tecnología</t>
  </si>
  <si>
    <t>Actividades de div. Por Inv.</t>
  </si>
  <si>
    <t>Índice de sostenibilidad económica </t>
  </si>
  <si>
    <t>MIP: Monto de ingresos propios  /MPT:  Monto de presupuesto total del Centro</t>
  </si>
  <si>
    <t>% de autosuficiencia</t>
  </si>
  <si>
    <t xml:space="preserve"> Índice de sostenibilidad económica para la investigación</t>
  </si>
  <si>
    <t>MTRE: Monto total obtenido por proyectos de investigación financiados con recursos externos /MTRF:  Monto total de recursos fiscales destinados a la investigación</t>
  </si>
  <si>
    <t>Índice de sostenibilidad para la Inv.</t>
  </si>
  <si>
    <r>
      <t>NOTA:</t>
    </r>
    <r>
      <rPr>
        <sz val="10"/>
        <rFont val="Arial"/>
        <family val="2"/>
      </rPr>
      <t xml:space="preserve"> En los casos de aquellos indicadores que sus metas sean descendentes (Ejemplo: Pérdidas de energía eléctrica), sus resultados cuando sean favorables no deberán ser mayores a los programados. En este caso, se deberá ajustar la fórmula correspondiente de ese indicador para que refleje el resultado real alcanzado. </t>
    </r>
  </si>
  <si>
    <t>Criterios de asignación de color de los semáforos</t>
  </si>
  <si>
    <t>ANEXO IV</t>
  </si>
  <si>
    <t>Avance del Gasto por Programa Presupuestario (Pp) y Cumplimiento de Metas de los Indicadores de Desempeño 
que conforman su Matriz de Indicadores para Resultados (MIR)</t>
  </si>
  <si>
    <r>
      <t xml:space="preserve">Programa Presupuestario Seleccionado </t>
    </r>
    <r>
      <rPr>
        <b/>
        <vertAlign val="superscript"/>
        <sz val="12"/>
        <rFont val="Arial"/>
        <family val="2"/>
      </rPr>
      <t xml:space="preserve">1/ </t>
    </r>
    <r>
      <rPr>
        <b/>
        <sz val="10"/>
        <rFont val="Arial"/>
        <family val="2"/>
      </rPr>
      <t xml:space="preserve">: </t>
    </r>
  </si>
  <si>
    <t>(Millones de Pesos con un decimal)</t>
  </si>
  <si>
    <t>CLAVE Pp</t>
  </si>
  <si>
    <t>DENOMINACIÓN DEL PROGRAMA</t>
  </si>
  <si>
    <t>ABS.</t>
  </si>
  <si>
    <t>REL.</t>
  </si>
  <si>
    <t>MENOR GASTO</t>
  </si>
  <si>
    <t>MAYOR GASTO</t>
  </si>
  <si>
    <t>PRESUPUESTO PROGRAMADO</t>
  </si>
  <si>
    <t>PRESUPUESTO EJERCIDO</t>
  </si>
  <si>
    <t>Matriz de Indicadores para Resultados (MIR)</t>
  </si>
  <si>
    <t>INDICADORES DE DESEMPEÑO</t>
  </si>
  <si>
    <t>PERIODO Y VALOR DE LA LINEA BASE</t>
  </si>
  <si>
    <t>META</t>
  </si>
  <si>
    <t>NIVEL DE OBJETIVO</t>
  </si>
  <si>
    <t>NOMBRE</t>
  </si>
  <si>
    <t>DEFINICIÓN</t>
  </si>
  <si>
    <t>DIFERENCIA ABSOLUTA</t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</si>
  <si>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</si>
  <si>
    <r>
      <t xml:space="preserve">1/  </t>
    </r>
    <r>
      <rPr>
        <sz val="10"/>
        <rFont val="Arial"/>
        <family val="2"/>
      </rPr>
      <t>Los Pp a seleccionar con su correspondiente MIR, será tomando como base los de mayor peso presupuestal y/o que más contribuyan al  cumplimiento de los objetivos estratégicos de la Institución, y principalmente aquellos que estén obligados a tener MIR registrada en el PASH.</t>
    </r>
  </si>
  <si>
    <t>Criterios de asignación de color de los semáforos del avance financiero del Pp.</t>
  </si>
  <si>
    <t>Correctivo</t>
  </si>
  <si>
    <t>Mayor al 10%</t>
  </si>
  <si>
    <t>Preventivo</t>
  </si>
  <si>
    <t>Mayor al 5% y hasta el 10%</t>
  </si>
  <si>
    <t>Razonable</t>
  </si>
  <si>
    <t>Menor al 5%</t>
  </si>
  <si>
    <t>Criterios de asignación de color de los semáforos del avance de las metas de los indicadores.</t>
  </si>
  <si>
    <t>Cumplimiento inferior al 90%</t>
  </si>
  <si>
    <t>Cumplimiento del 90% al 99%</t>
  </si>
  <si>
    <t>Cumplimiento igual o mayor al 100%</t>
  </si>
  <si>
    <t xml:space="preserve"> </t>
  </si>
  <si>
    <t>ANEXO V</t>
  </si>
  <si>
    <t xml:space="preserve"> CLAVE DE LA ENTIDAD:  91E                                 NOMBRE DE  LA ENTIDAD:  EL COLEGIO DE LA FRONTERA SUR  </t>
  </si>
  <si>
    <t>INVESTIGACIÓN CIENTÍFICA, DESARROLLO E INNOVACIÓN</t>
  </si>
  <si>
    <t>Componente</t>
  </si>
  <si>
    <t>Proyectos Interinstitucionales</t>
  </si>
  <si>
    <t>(Sumatoria del número de proyectos interinstitucionales generados por los CPI durante el ejercicio fiscal en curso/ Sumatoria del número de proyectos de investigación generados por los CPI durante el ejercicio fiscal en curso.)</t>
  </si>
  <si>
    <t>Generación de Conocimiento de Calidad</t>
  </si>
  <si>
    <t>(Sumatoria del número de publicaciones arbitradas / Sumatoria del total de investigadores en CPI CONACYT)</t>
  </si>
  <si>
    <t>Actividades de divulgación y difusión de la ciencia</t>
  </si>
  <si>
    <t>(Sumatoria de actividades de divulgación dirigidas al público en general / Sumatoria de personal de ciencia y tecnología)</t>
  </si>
  <si>
    <t>Transferencia de Conocimiento</t>
  </si>
  <si>
    <t>(Sumatoria del número de contratos o convenios de transferencia de conocimiento, innovación tecnológica, social económica o ambiental firmados vigentes y alineados al PECITI realizados por los CPI en el ejercicio fiscal en curso / Sumatoria del número de contratos o convenios de transferencia de conocimiento, innovación tecnológica, social económica o ambiental firmados vigentes y alineados al PECITI realizados por los CPI en el ejercicio fiscal anterior)</t>
  </si>
  <si>
    <t>Calidad de los Posgrados</t>
  </si>
  <si>
    <t>Número de programas registrados en el PNPC como de reciente creación + (2)Número de programas registrados en el PNPC en desarrollo + (3)Número de programas registrados en el PNPC consolidados + (4)Número de programas registrados en el PNPC de competencia internacional / (4)Número total de programas de posgrado reconocidos por CONACYT en el PNPC ofrecidos por la institución</t>
  </si>
  <si>
    <r>
      <t>PP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 2011.</t>
    </r>
  </si>
  <si>
    <t>E003</t>
  </si>
  <si>
    <t xml:space="preserve">CLAVE DE LA INSTITUCION:  91E                         NOMBRE DE LA INSTITUCIÓN:  EL COLEGIO DE LA FRONTERA SUR  
</t>
  </si>
  <si>
    <t xml:space="preserve">CLAVE DE LA INSTITUCION:  91E             NOMBRE DE LA INSTITUCIÓN:  EL COLEGIO DE LA FRONTERA SUR </t>
  </si>
  <si>
    <t>NCTF:  Número de contratos o convenios de transferencia de conocimiento , innovación  tecnológica, social, económica o ambiental firmados, vigentes alineados al PECITI n: Año /NCTFN-1:  (Número de contratos o convenios de transferencia de conocimiento , innovación  tecnológica, social, económica o ambiental firmados, vigentes alineados al PECITI)n-1: año anterior</t>
  </si>
  <si>
    <t xml:space="preserve">CLAVE DE LA INSTITUCION:  91E                                                    NOMBRE DE LA INSTITUCIÓN:  EL COLEGIO DE LA FRONTERA SUR  </t>
  </si>
  <si>
    <t>1</t>
  </si>
  <si>
    <t>M001</t>
  </si>
  <si>
    <t>3</t>
  </si>
  <si>
    <t>O001</t>
  </si>
  <si>
    <t>W</t>
  </si>
  <si>
    <t>OEPRACIONES AJENAS</t>
  </si>
  <si>
    <t>9</t>
  </si>
  <si>
    <t>EVOLUCION DEL GASTO PROGRAMABLE DE ENERO A DICIEMBRE DE 2022</t>
  </si>
  <si>
    <t>PERIODO A EVALUAR DE ENERO A DICIEMBRE DEL 2022</t>
  </si>
  <si>
    <t>EJERCIDO 2021</t>
  </si>
  <si>
    <t>PRESUPUESTO ANUAL 2022 MODIFICADO</t>
  </si>
  <si>
    <t>DE ENERO A DICIEMBRE 2022</t>
  </si>
  <si>
    <t>ENERO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</si>
</sst>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_"/>
    <numFmt numFmtId="165" formatCode="###,###,###.0;\-###,###,###.0;0.0"/>
    <numFmt numFmtId="166" formatCode="#,##0.0"/>
    <numFmt numFmtId="167" formatCode="0.0"/>
    <numFmt numFmtId="168" formatCode="0.0%____"/>
    <numFmt numFmtId="169" formatCode="0.0%________"/>
    <numFmt numFmtId="170" formatCode="#,##0.00;[Red]#,##0.00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Courier"/>
      <family val="3"/>
    </font>
    <font>
      <b/>
      <i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u/>
      <sz val="10"/>
      <color indexed="16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i/>
      <sz val="10"/>
      <color indexed="10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3" fontId="1" fillId="0" borderId="0" applyFont="0" applyFill="0" applyProtection="0"/>
    <xf numFmtId="0" fontId="1" fillId="0" borderId="0"/>
  </cellStyleXfs>
  <cellXfs count="300">
    <xf numFmtId="0" fontId="0" fillId="0" borderId="0" xfId="0"/>
    <xf numFmtId="0" fontId="0" fillId="2" borderId="0" xfId="0" applyFill="1"/>
    <xf numFmtId="0" fontId="6" fillId="0" borderId="0" xfId="0" applyFont="1"/>
    <xf numFmtId="167" fontId="0" fillId="2" borderId="0" xfId="0" applyNumberFormat="1" applyFill="1"/>
    <xf numFmtId="166" fontId="0" fillId="0" borderId="0" xfId="0" applyNumberForma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left" indent="5"/>
    </xf>
    <xf numFmtId="0" fontId="10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7" fontId="0" fillId="0" borderId="0" xfId="0" applyNumberFormat="1"/>
    <xf numFmtId="164" fontId="0" fillId="0" borderId="0" xfId="0" applyNumberFormat="1"/>
    <xf numFmtId="164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5" fontId="7" fillId="2" borderId="8" xfId="0" applyNumberFormat="1" applyFont="1" applyFill="1" applyBorder="1" applyAlignment="1">
      <alignment vertical="center"/>
    </xf>
    <xf numFmtId="164" fontId="13" fillId="0" borderId="9" xfId="0" applyNumberFormat="1" applyFont="1" applyBorder="1" applyAlignment="1">
      <alignment horizontal="right" vertical="center"/>
    </xf>
    <xf numFmtId="0" fontId="8" fillId="0" borderId="0" xfId="0" applyFont="1"/>
    <xf numFmtId="0" fontId="11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Continuous" vertical="center"/>
    </xf>
    <xf numFmtId="167" fontId="0" fillId="0" borderId="0" xfId="0" applyNumberFormat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164" fontId="0" fillId="2" borderId="0" xfId="0" applyNumberFormat="1" applyFill="1"/>
    <xf numFmtId="0" fontId="10" fillId="0" borderId="2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13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Continuous"/>
    </xf>
    <xf numFmtId="49" fontId="10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3"/>
    </xf>
    <xf numFmtId="164" fontId="19" fillId="0" borderId="4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9" fillId="2" borderId="2" xfId="0" applyNumberFormat="1" applyFont="1" applyFill="1" applyBorder="1" applyAlignment="1">
      <alignment horizontal="right" vertical="center"/>
    </xf>
    <xf numFmtId="164" fontId="19" fillId="2" borderId="8" xfId="0" applyNumberFormat="1" applyFont="1" applyFill="1" applyBorder="1" applyAlignment="1">
      <alignment horizontal="right" vertical="center"/>
    </xf>
    <xf numFmtId="164" fontId="12" fillId="0" borderId="15" xfId="0" applyNumberFormat="1" applyFont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64" fontId="19" fillId="2" borderId="4" xfId="0" applyNumberFormat="1" applyFont="1" applyFill="1" applyBorder="1" applyAlignment="1">
      <alignment vertical="center"/>
    </xf>
    <xf numFmtId="164" fontId="10" fillId="0" borderId="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vertical="center"/>
    </xf>
    <xf numFmtId="0" fontId="20" fillId="0" borderId="0" xfId="0" applyFont="1" applyAlignment="1">
      <alignment horizontal="left" indent="5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left" indent="3"/>
      <protection locked="0"/>
    </xf>
    <xf numFmtId="0" fontId="10" fillId="0" borderId="2" xfId="0" applyFont="1" applyBorder="1" applyAlignment="1">
      <alignment horizontal="left" indent="1"/>
    </xf>
    <xf numFmtId="168" fontId="21" fillId="0" borderId="21" xfId="0" applyNumberFormat="1" applyFont="1" applyBorder="1" applyAlignment="1">
      <alignment horizontal="right" vertical="center"/>
    </xf>
    <xf numFmtId="168" fontId="21" fillId="0" borderId="2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8" fontId="21" fillId="0" borderId="23" xfId="0" applyNumberFormat="1" applyFont="1" applyBorder="1" applyAlignment="1">
      <alignment horizontal="right" vertical="center" wrapText="1"/>
    </xf>
    <xf numFmtId="168" fontId="2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8" fontId="21" fillId="0" borderId="25" xfId="0" applyNumberFormat="1" applyFont="1" applyBorder="1" applyAlignment="1">
      <alignment horizontal="right" vertical="center"/>
    </xf>
    <xf numFmtId="168" fontId="21" fillId="0" borderId="26" xfId="0" applyNumberFormat="1" applyFont="1" applyBorder="1" applyAlignment="1">
      <alignment horizontal="right" vertical="center"/>
    </xf>
    <xf numFmtId="168" fontId="10" fillId="0" borderId="27" xfId="1" applyNumberFormat="1" applyFont="1" applyBorder="1" applyAlignment="1">
      <alignment vertical="center"/>
    </xf>
    <xf numFmtId="168" fontId="21" fillId="0" borderId="20" xfId="0" applyNumberFormat="1" applyFont="1" applyBorder="1" applyAlignment="1">
      <alignment horizontal="right" vertical="center"/>
    </xf>
    <xf numFmtId="168" fontId="21" fillId="0" borderId="27" xfId="0" applyNumberFormat="1" applyFont="1" applyBorder="1" applyAlignment="1">
      <alignment horizontal="right" vertical="center"/>
    </xf>
    <xf numFmtId="164" fontId="19" fillId="0" borderId="2" xfId="0" applyNumberFormat="1" applyFont="1" applyBorder="1" applyAlignment="1" applyProtection="1">
      <alignment horizontal="right" vertical="center"/>
      <protection locked="0"/>
    </xf>
    <xf numFmtId="164" fontId="19" fillId="0" borderId="8" xfId="0" applyNumberFormat="1" applyFont="1" applyBorder="1" applyAlignment="1" applyProtection="1">
      <alignment horizontal="right" vertical="center"/>
      <protection locked="0"/>
    </xf>
    <xf numFmtId="0" fontId="22" fillId="0" borderId="0" xfId="0" applyFont="1"/>
    <xf numFmtId="164" fontId="10" fillId="0" borderId="0" xfId="0" applyNumberFormat="1" applyFont="1" applyAlignment="1">
      <alignment horizontal="right" vertical="center"/>
    </xf>
    <xf numFmtId="168" fontId="10" fillId="0" borderId="0" xfId="1" applyNumberFormat="1" applyFont="1" applyAlignment="1">
      <alignment vertical="center"/>
    </xf>
    <xf numFmtId="168" fontId="21" fillId="0" borderId="0" xfId="0" applyNumberFormat="1" applyFont="1" applyAlignment="1">
      <alignment horizontal="right" vertical="center"/>
    </xf>
    <xf numFmtId="164" fontId="24" fillId="2" borderId="2" xfId="0" applyNumberFormat="1" applyFont="1" applyFill="1" applyBorder="1" applyAlignment="1">
      <alignment horizontal="right" vertical="center"/>
    </xf>
    <xf numFmtId="164" fontId="24" fillId="0" borderId="8" xfId="0" applyNumberFormat="1" applyFont="1" applyBorder="1" applyAlignment="1">
      <alignment vertical="center"/>
    </xf>
    <xf numFmtId="164" fontId="24" fillId="0" borderId="4" xfId="0" applyNumberFormat="1" applyFont="1" applyBorder="1" applyAlignment="1">
      <alignment vertical="center"/>
    </xf>
    <xf numFmtId="164" fontId="24" fillId="0" borderId="2" xfId="0" applyNumberFormat="1" applyFont="1" applyBorder="1" applyAlignment="1">
      <alignment horizontal="right" vertical="center"/>
    </xf>
    <xf numFmtId="164" fontId="24" fillId="0" borderId="2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6" fontId="11" fillId="0" borderId="0" xfId="0" applyNumberFormat="1" applyFont="1" applyAlignment="1">
      <alignment horizontal="right"/>
    </xf>
    <xf numFmtId="164" fontId="7" fillId="0" borderId="2" xfId="0" applyNumberFormat="1" applyFont="1" applyBorder="1" applyAlignment="1" applyProtection="1">
      <alignment horizontal="right"/>
      <protection locked="0"/>
    </xf>
    <xf numFmtId="165" fontId="10" fillId="0" borderId="7" xfId="0" applyNumberFormat="1" applyFont="1" applyBorder="1" applyAlignment="1">
      <alignment horizontal="right" vertical="center" indent="3"/>
    </xf>
    <xf numFmtId="164" fontId="10" fillId="0" borderId="7" xfId="0" applyNumberFormat="1" applyFont="1" applyBorder="1" applyAlignment="1">
      <alignment vertical="center"/>
    </xf>
    <xf numFmtId="164" fontId="10" fillId="0" borderId="27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0" fontId="2" fillId="0" borderId="0" xfId="0" applyFont="1"/>
    <xf numFmtId="164" fontId="2" fillId="2" borderId="8" xfId="0" applyNumberFormat="1" applyFont="1" applyFill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164" fontId="2" fillId="0" borderId="2" xfId="0" applyNumberFormat="1" applyFont="1" applyBorder="1" applyAlignment="1" applyProtection="1">
      <alignment vertical="center"/>
      <protection locked="0"/>
    </xf>
    <xf numFmtId="164" fontId="24" fillId="0" borderId="2" xfId="0" applyNumberFormat="1" applyFont="1" applyBorder="1" applyAlignment="1" applyProtection="1">
      <alignment vertical="center"/>
      <protection locked="0"/>
    </xf>
    <xf numFmtId="164" fontId="24" fillId="0" borderId="8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19" fillId="0" borderId="8" xfId="0" applyNumberFormat="1" applyFont="1" applyBorder="1" applyAlignment="1">
      <alignment vertical="center"/>
    </xf>
    <xf numFmtId="168" fontId="21" fillId="0" borderId="44" xfId="0" applyNumberFormat="1" applyFont="1" applyBorder="1" applyAlignment="1">
      <alignment horizontal="right" vertical="center"/>
    </xf>
    <xf numFmtId="168" fontId="21" fillId="0" borderId="45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 indent="3"/>
    </xf>
    <xf numFmtId="168" fontId="21" fillId="0" borderId="18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Continuous"/>
    </xf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/>
    <xf numFmtId="164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0" xfId="0" applyNumberFormat="1" applyFont="1"/>
    <xf numFmtId="0" fontId="1" fillId="0" borderId="2" xfId="0" applyFont="1" applyBorder="1" applyAlignment="1">
      <alignment horizontal="left" indent="5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Continuous"/>
    </xf>
    <xf numFmtId="49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164" fontId="1" fillId="0" borderId="38" xfId="0" applyNumberFormat="1" applyFont="1" applyBorder="1" applyAlignment="1" applyProtection="1">
      <alignment vertical="center"/>
      <protection locked="0"/>
    </xf>
    <xf numFmtId="164" fontId="1" fillId="0" borderId="5" xfId="0" applyNumberFormat="1" applyFont="1" applyBorder="1" applyAlignment="1" applyProtection="1">
      <alignment vertical="center"/>
      <protection locked="0"/>
    </xf>
    <xf numFmtId="164" fontId="1" fillId="0" borderId="39" xfId="0" applyNumberFormat="1" applyFont="1" applyBorder="1" applyAlignment="1" applyProtection="1">
      <alignment vertical="center"/>
      <protection locked="0"/>
    </xf>
    <xf numFmtId="164" fontId="1" fillId="0" borderId="37" xfId="0" applyNumberFormat="1" applyFont="1" applyBorder="1" applyAlignment="1" applyProtection="1">
      <alignment vertical="center"/>
      <protection locked="0"/>
    </xf>
    <xf numFmtId="164" fontId="1" fillId="0" borderId="5" xfId="0" applyNumberFormat="1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168" fontId="1" fillId="0" borderId="28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40" xfId="0" applyNumberFormat="1" applyFont="1" applyBorder="1" applyAlignment="1" applyProtection="1">
      <alignment vertical="center"/>
      <protection locked="0"/>
    </xf>
    <xf numFmtId="164" fontId="1" fillId="0" borderId="25" xfId="0" applyNumberFormat="1" applyFont="1" applyBorder="1" applyAlignment="1">
      <alignment vertical="center"/>
    </xf>
    <xf numFmtId="164" fontId="1" fillId="0" borderId="26" xfId="0" applyNumberFormat="1" applyFont="1" applyBorder="1" applyAlignment="1" applyProtection="1">
      <alignment vertical="center"/>
      <protection locked="0"/>
    </xf>
    <xf numFmtId="164" fontId="1" fillId="0" borderId="25" xfId="0" applyNumberFormat="1" applyFont="1" applyBorder="1" applyAlignment="1" applyProtection="1">
      <alignment vertical="center"/>
      <protection locked="0"/>
    </xf>
    <xf numFmtId="164" fontId="1" fillId="0" borderId="29" xfId="0" applyNumberFormat="1" applyFont="1" applyBorder="1" applyAlignment="1" applyProtection="1">
      <alignment vertical="center"/>
      <protection locked="0"/>
    </xf>
    <xf numFmtId="164" fontId="1" fillId="0" borderId="26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8" fontId="1" fillId="0" borderId="26" xfId="1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4" xfId="0" applyFont="1" applyBorder="1"/>
    <xf numFmtId="0" fontId="1" fillId="0" borderId="37" xfId="0" applyFont="1" applyBorder="1"/>
    <xf numFmtId="3" fontId="1" fillId="0" borderId="0" xfId="0" applyNumberFormat="1" applyFont="1"/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164" fontId="1" fillId="0" borderId="32" xfId="0" applyNumberFormat="1" applyFont="1" applyBorder="1" applyAlignment="1" applyProtection="1">
      <alignment horizontal="right" vertical="center"/>
      <protection locked="0"/>
    </xf>
    <xf numFmtId="164" fontId="1" fillId="0" borderId="30" xfId="0" applyNumberFormat="1" applyFont="1" applyBorder="1" applyAlignment="1" applyProtection="1">
      <alignment horizontal="right" vertical="center"/>
      <protection locked="0"/>
    </xf>
    <xf numFmtId="164" fontId="1" fillId="0" borderId="35" xfId="0" applyNumberFormat="1" applyFont="1" applyBorder="1" applyAlignment="1" applyProtection="1">
      <alignment horizontal="right" vertical="center"/>
      <protection locked="0"/>
    </xf>
    <xf numFmtId="164" fontId="1" fillId="0" borderId="30" xfId="0" applyNumberFormat="1" applyFont="1" applyBorder="1" applyAlignment="1">
      <alignment horizontal="right" vertical="center"/>
    </xf>
    <xf numFmtId="168" fontId="1" fillId="0" borderId="30" xfId="1" applyNumberFormat="1" applyFont="1" applyBorder="1" applyAlignment="1">
      <alignment vertical="center"/>
    </xf>
    <xf numFmtId="0" fontId="1" fillId="0" borderId="33" xfId="0" applyFont="1" applyBorder="1" applyAlignment="1" applyProtection="1">
      <alignment horizontal="left" vertical="center" wrapText="1"/>
      <protection locked="0"/>
    </xf>
    <xf numFmtId="164" fontId="1" fillId="0" borderId="33" xfId="0" applyNumberFormat="1" applyFont="1" applyBorder="1" applyAlignment="1" applyProtection="1">
      <alignment horizontal="right" vertical="center"/>
      <protection locked="0"/>
    </xf>
    <xf numFmtId="164" fontId="1" fillId="0" borderId="31" xfId="0" applyNumberFormat="1" applyFont="1" applyBorder="1" applyAlignment="1" applyProtection="1">
      <alignment horizontal="right" vertical="center"/>
      <protection locked="0"/>
    </xf>
    <xf numFmtId="164" fontId="1" fillId="0" borderId="34" xfId="0" applyNumberFormat="1" applyFont="1" applyBorder="1" applyAlignment="1" applyProtection="1">
      <alignment horizontal="right" vertical="center"/>
      <protection locked="0"/>
    </xf>
    <xf numFmtId="164" fontId="1" fillId="0" borderId="31" xfId="0" applyNumberFormat="1" applyFont="1" applyBorder="1" applyAlignment="1">
      <alignment horizontal="right" vertical="center"/>
    </xf>
    <xf numFmtId="168" fontId="1" fillId="0" borderId="31" xfId="1" applyNumberFormat="1" applyFont="1" applyBorder="1" applyAlignment="1">
      <alignment vertical="center"/>
    </xf>
    <xf numFmtId="0" fontId="1" fillId="0" borderId="0" xfId="0" applyFont="1" applyAlignment="1" applyProtection="1">
      <alignment horizontal="left" indent="5"/>
      <protection locked="0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10" fillId="0" borderId="42" xfId="2" applyFont="1" applyBorder="1"/>
    <xf numFmtId="0" fontId="15" fillId="0" borderId="42" xfId="2" applyFont="1" applyBorder="1" applyAlignment="1">
      <alignment horizontal="center"/>
    </xf>
    <xf numFmtId="0" fontId="15" fillId="0" borderId="42" xfId="2" applyFont="1" applyBorder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vertical="center"/>
    </xf>
    <xf numFmtId="0" fontId="1" fillId="0" borderId="0" xfId="2" applyAlignment="1">
      <alignment vertical="center" wrapText="1"/>
    </xf>
    <xf numFmtId="0" fontId="14" fillId="4" borderId="41" xfId="2" applyFont="1" applyFill="1" applyBorder="1"/>
    <xf numFmtId="0" fontId="1" fillId="0" borderId="41" xfId="2" applyBorder="1" applyAlignment="1">
      <alignment horizontal="center" vertical="center" wrapText="1"/>
    </xf>
    <xf numFmtId="166" fontId="1" fillId="0" borderId="41" xfId="2" applyNumberFormat="1" applyBorder="1" applyAlignment="1">
      <alignment horizontal="center" vertical="center"/>
    </xf>
    <xf numFmtId="166" fontId="21" fillId="5" borderId="41" xfId="2" applyNumberFormat="1" applyFont="1" applyFill="1" applyBorder="1" applyAlignment="1">
      <alignment horizontal="center" vertical="center"/>
    </xf>
    <xf numFmtId="0" fontId="1" fillId="0" borderId="41" xfId="2" applyBorder="1" applyAlignment="1">
      <alignment horizontal="left" vertical="center" wrapText="1"/>
    </xf>
    <xf numFmtId="0" fontId="1" fillId="0" borderId="42" xfId="2" applyBorder="1"/>
    <xf numFmtId="166" fontId="1" fillId="0" borderId="42" xfId="2" applyNumberFormat="1" applyBorder="1" applyAlignment="1">
      <alignment horizontal="center" vertical="center"/>
    </xf>
    <xf numFmtId="0" fontId="10" fillId="0" borderId="0" xfId="2" applyFont="1"/>
    <xf numFmtId="167" fontId="21" fillId="6" borderId="41" xfId="2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8" fillId="0" borderId="0" xfId="2" applyFont="1"/>
    <xf numFmtId="0" fontId="1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32" fillId="9" borderId="41" xfId="2" applyFont="1" applyFill="1" applyBorder="1" applyAlignment="1">
      <alignment vertical="center" wrapText="1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26" fillId="4" borderId="41" xfId="2" applyFont="1" applyFill="1" applyBorder="1" applyAlignment="1">
      <alignment horizontal="center" vertical="center" wrapText="1"/>
    </xf>
    <xf numFmtId="0" fontId="26" fillId="4" borderId="41" xfId="2" applyFont="1" applyFill="1" applyBorder="1" applyAlignment="1">
      <alignment horizontal="center"/>
    </xf>
    <xf numFmtId="0" fontId="1" fillId="0" borderId="0" xfId="2"/>
    <xf numFmtId="0" fontId="10" fillId="0" borderId="0" xfId="2" applyFont="1" applyAlignment="1">
      <alignment horizontal="left"/>
    </xf>
    <xf numFmtId="0" fontId="29" fillId="0" borderId="0" xfId="2" applyFont="1"/>
    <xf numFmtId="0" fontId="17" fillId="0" borderId="0" xfId="2" applyFont="1" applyAlignment="1">
      <alignment horizontal="center"/>
    </xf>
    <xf numFmtId="0" fontId="10" fillId="0" borderId="46" xfId="2" applyFont="1" applyBorder="1" applyAlignment="1">
      <alignment horizontal="center"/>
    </xf>
    <xf numFmtId="0" fontId="10" fillId="0" borderId="41" xfId="2" applyFont="1" applyBorder="1" applyAlignment="1">
      <alignment horizontal="center"/>
    </xf>
    <xf numFmtId="0" fontId="1" fillId="0" borderId="43" xfId="2" applyBorder="1"/>
    <xf numFmtId="0" fontId="1" fillId="0" borderId="64" xfId="2" applyBorder="1" applyAlignment="1">
      <alignment horizontal="center" vertical="center" wrapText="1"/>
    </xf>
    <xf numFmtId="0" fontId="1" fillId="0" borderId="41" xfId="2" applyBorder="1" applyAlignment="1">
      <alignment horizontal="center" vertical="center"/>
    </xf>
    <xf numFmtId="0" fontId="1" fillId="0" borderId="41" xfId="2" applyBorder="1" applyAlignment="1" applyProtection="1">
      <alignment horizontal="justify" vertical="center" wrapText="1"/>
      <protection locked="0"/>
    </xf>
    <xf numFmtId="0" fontId="1" fillId="0" borderId="41" xfId="2" applyBorder="1" applyAlignment="1" applyProtection="1">
      <alignment horizontal="center" vertical="center" wrapText="1"/>
      <protection locked="0"/>
    </xf>
    <xf numFmtId="170" fontId="1" fillId="0" borderId="41" xfId="2" applyNumberFormat="1" applyBorder="1" applyAlignment="1" applyProtection="1">
      <alignment horizontal="center" vertical="center" wrapText="1"/>
      <protection locked="0"/>
    </xf>
    <xf numFmtId="169" fontId="1" fillId="0" borderId="41" xfId="2" applyNumberFormat="1" applyBorder="1" applyAlignment="1">
      <alignment horizontal="right" vertical="center"/>
    </xf>
    <xf numFmtId="168" fontId="21" fillId="0" borderId="65" xfId="2" applyNumberFormat="1" applyFont="1" applyBorder="1" applyAlignment="1">
      <alignment horizontal="right"/>
    </xf>
    <xf numFmtId="0" fontId="1" fillId="0" borderId="41" xfId="2" applyBorder="1" applyAlignment="1" applyProtection="1">
      <alignment vertical="center" wrapText="1"/>
      <protection locked="0"/>
    </xf>
    <xf numFmtId="4" fontId="1" fillId="0" borderId="41" xfId="2" applyNumberFormat="1" applyBorder="1" applyAlignment="1" applyProtection="1">
      <alignment horizontal="center" vertical="center" wrapText="1"/>
      <protection locked="0"/>
    </xf>
    <xf numFmtId="0" fontId="30" fillId="0" borderId="42" xfId="2" applyFont="1" applyBorder="1"/>
    <xf numFmtId="0" fontId="1" fillId="0" borderId="42" xfId="2" applyBorder="1" applyAlignment="1">
      <alignment horizontal="center"/>
    </xf>
    <xf numFmtId="0" fontId="1" fillId="0" borderId="42" xfId="2" applyBorder="1" applyAlignment="1">
      <alignment horizontal="right"/>
    </xf>
    <xf numFmtId="0" fontId="1" fillId="0" borderId="0" xfId="2" applyAlignment="1">
      <alignment vertical="top"/>
    </xf>
    <xf numFmtId="0" fontId="1" fillId="0" borderId="0" xfId="2" applyAlignment="1">
      <alignment horizontal="center"/>
    </xf>
    <xf numFmtId="0" fontId="18" fillId="0" borderId="0" xfId="2" applyFont="1" applyAlignment="1">
      <alignment horizontal="center" vertical="center"/>
    </xf>
    <xf numFmtId="2" fontId="1" fillId="0" borderId="41" xfId="2" applyNumberFormat="1" applyBorder="1" applyAlignment="1">
      <alignment horizontal="center" vertical="center" wrapText="1"/>
    </xf>
    <xf numFmtId="0" fontId="32" fillId="0" borderId="41" xfId="2" applyFont="1" applyBorder="1" applyAlignment="1">
      <alignment vertical="center" wrapText="1"/>
    </xf>
    <xf numFmtId="167" fontId="1" fillId="0" borderId="0" xfId="2" applyNumberFormat="1" applyAlignment="1">
      <alignment horizontal="center" vertical="center" wrapText="1"/>
    </xf>
    <xf numFmtId="167" fontId="10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27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10" fillId="0" borderId="0" xfId="2" applyFont="1" applyAlignment="1">
      <alignment horizontal="justify" vertical="center" wrapText="1"/>
    </xf>
    <xf numFmtId="0" fontId="1" fillId="0" borderId="0" xfId="2" applyAlignment="1">
      <alignment horizontal="justify" vertical="center" wrapText="1"/>
    </xf>
    <xf numFmtId="0" fontId="1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10" fillId="0" borderId="58" xfId="2" applyFont="1" applyBorder="1" applyAlignment="1">
      <alignment horizontal="center" vertical="center" wrapText="1"/>
    </xf>
    <xf numFmtId="0" fontId="1" fillId="0" borderId="57" xfId="2" applyBorder="1" applyAlignment="1">
      <alignment horizontal="center"/>
    </xf>
    <xf numFmtId="0" fontId="1" fillId="0" borderId="59" xfId="2" applyBorder="1" applyAlignment="1">
      <alignment horizontal="center"/>
    </xf>
    <xf numFmtId="0" fontId="15" fillId="0" borderId="46" xfId="2" applyFont="1" applyBorder="1" applyAlignment="1">
      <alignment horizontal="center"/>
    </xf>
    <xf numFmtId="0" fontId="1" fillId="0" borderId="61" xfId="2" applyBorder="1"/>
    <xf numFmtId="0" fontId="1" fillId="0" borderId="57" xfId="2" applyBorder="1"/>
    <xf numFmtId="0" fontId="1" fillId="0" borderId="59" xfId="2" applyBorder="1"/>
    <xf numFmtId="0" fontId="10" fillId="0" borderId="59" xfId="2" applyFont="1" applyBorder="1" applyAlignment="1">
      <alignment horizontal="center" vertical="center" wrapText="1"/>
    </xf>
    <xf numFmtId="0" fontId="10" fillId="0" borderId="58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" fillId="0" borderId="15" xfId="2" applyBorder="1"/>
    <xf numFmtId="0" fontId="10" fillId="0" borderId="52" xfId="2" applyFont="1" applyBorder="1" applyAlignment="1">
      <alignment horizontal="center" vertical="center" wrapText="1"/>
    </xf>
    <xf numFmtId="0" fontId="1" fillId="0" borderId="14" xfId="2" applyBorder="1"/>
    <xf numFmtId="0" fontId="1" fillId="0" borderId="53" xfId="2" applyBorder="1"/>
    <xf numFmtId="0" fontId="1" fillId="0" borderId="54" xfId="2" applyBorder="1"/>
    <xf numFmtId="0" fontId="1" fillId="0" borderId="0" xfId="2"/>
    <xf numFmtId="0" fontId="1" fillId="0" borderId="55" xfId="2" applyBorder="1"/>
    <xf numFmtId="0" fontId="10" fillId="0" borderId="56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/>
    </xf>
    <xf numFmtId="0" fontId="1" fillId="0" borderId="60" xfId="2" applyBorder="1"/>
    <xf numFmtId="0" fontId="1" fillId="0" borderId="47" xfId="2" applyBorder="1"/>
    <xf numFmtId="0" fontId="1" fillId="0" borderId="63" xfId="2" applyBorder="1"/>
    <xf numFmtId="0" fontId="10" fillId="0" borderId="39" xfId="2" applyFont="1" applyBorder="1" applyAlignment="1">
      <alignment horizontal="center" vertical="center"/>
    </xf>
    <xf numFmtId="0" fontId="1" fillId="0" borderId="62" xfId="2" applyBorder="1"/>
    <xf numFmtId="0" fontId="15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0" fillId="0" borderId="0" xfId="2" applyFont="1" applyAlignment="1">
      <alignment horizontal="center"/>
    </xf>
    <xf numFmtId="0" fontId="26" fillId="4" borderId="41" xfId="2" applyFont="1" applyFill="1" applyBorder="1" applyAlignment="1">
      <alignment horizontal="center" vertical="center" wrapText="1"/>
    </xf>
    <xf numFmtId="0" fontId="26" fillId="4" borderId="41" xfId="2" applyFont="1" applyFill="1" applyBorder="1" applyAlignment="1">
      <alignment horizontal="center"/>
    </xf>
    <xf numFmtId="0" fontId="21" fillId="7" borderId="4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" fillId="3" borderId="41" xfId="2" applyFill="1" applyBorder="1" applyAlignment="1">
      <alignment horizontal="center" vertical="center" wrapText="1"/>
    </xf>
    <xf numFmtId="0" fontId="1" fillId="8" borderId="41" xfId="2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ual_3T_4 011_SEP_Actividad_Prioritaria_sept2004" xfId="1" xr:uid="{00000000-0005-0000-0000-000002000000}"/>
  </cellStyles>
  <dxfs count="29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33</xdr:row>
      <xdr:rowOff>85725</xdr:rowOff>
    </xdr:from>
    <xdr:to>
      <xdr:col>5</xdr:col>
      <xdr:colOff>371475</xdr:colOff>
      <xdr:row>40</xdr:row>
      <xdr:rowOff>9525</xdr:rowOff>
    </xdr:to>
    <xdr:grpSp>
      <xdr:nvGrpSpPr>
        <xdr:cNvPr id="43795" name="Group 60">
          <a:extLst>
            <a:ext uri="{FF2B5EF4-FFF2-40B4-BE49-F238E27FC236}">
              <a16:creationId xmlns:a16="http://schemas.microsoft.com/office/drawing/2014/main" id="{00000000-0008-0000-0000-000013AB0000}"/>
            </a:ext>
          </a:extLst>
        </xdr:cNvPr>
        <xdr:cNvGrpSpPr>
          <a:grpSpLocks/>
        </xdr:cNvGrpSpPr>
      </xdr:nvGrpSpPr>
      <xdr:grpSpPr bwMode="auto">
        <a:xfrm>
          <a:off x="3322955" y="6699885"/>
          <a:ext cx="3093720" cy="1132840"/>
          <a:chOff x="471" y="905"/>
          <a:chExt cx="290" cy="112"/>
        </a:xfrm>
      </xdr:grpSpPr>
      <xdr:grpSp>
        <xdr:nvGrpSpPr>
          <xdr:cNvPr id="43806" name="Group 33">
            <a:extLst>
              <a:ext uri="{FF2B5EF4-FFF2-40B4-BE49-F238E27FC236}">
                <a16:creationId xmlns:a16="http://schemas.microsoft.com/office/drawing/2014/main" id="{00000000-0008-0000-0000-00001E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30" name="Text Box 34">
              <a:extLs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31" name="Text Box 35">
              <a:extLs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2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807" name="Group 36">
            <a:extLst>
              <a:ext uri="{FF2B5EF4-FFF2-40B4-BE49-F238E27FC236}">
                <a16:creationId xmlns:a16="http://schemas.microsoft.com/office/drawing/2014/main" id="{00000000-0008-0000-0000-00001F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33" name="Text Box 37">
              <a:extLs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34" name="Text Box 38">
              <a:extLs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7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808" name="Group 53">
            <a:extLst>
              <a:ext uri="{FF2B5EF4-FFF2-40B4-BE49-F238E27FC236}">
                <a16:creationId xmlns:a16="http://schemas.microsoft.com/office/drawing/2014/main" id="{00000000-0008-0000-0000-000020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50" name="Text Box 54">
              <a:extLs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51" name="Text Box 55">
              <a:extLs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8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  <xdr:twoCellAnchor>
    <xdr:from>
      <xdr:col>0</xdr:col>
      <xdr:colOff>66675</xdr:colOff>
      <xdr:row>33</xdr:row>
      <xdr:rowOff>104775</xdr:rowOff>
    </xdr:from>
    <xdr:to>
      <xdr:col>1</xdr:col>
      <xdr:colOff>180975</xdr:colOff>
      <xdr:row>40</xdr:row>
      <xdr:rowOff>38100</xdr:rowOff>
    </xdr:to>
    <xdr:grpSp>
      <xdr:nvGrpSpPr>
        <xdr:cNvPr id="43796" name="Group 61">
          <a:extLst>
            <a:ext uri="{FF2B5EF4-FFF2-40B4-BE49-F238E27FC236}">
              <a16:creationId xmlns:a16="http://schemas.microsoft.com/office/drawing/2014/main" id="{00000000-0008-0000-0000-000014AB0000}"/>
            </a:ext>
          </a:extLst>
        </xdr:cNvPr>
        <xdr:cNvGrpSpPr>
          <a:grpSpLocks/>
        </xdr:cNvGrpSpPr>
      </xdr:nvGrpSpPr>
      <xdr:grpSpPr bwMode="auto">
        <a:xfrm>
          <a:off x="66675" y="6718935"/>
          <a:ext cx="2837180" cy="1142365"/>
          <a:chOff x="471" y="905"/>
          <a:chExt cx="290" cy="112"/>
        </a:xfrm>
      </xdr:grpSpPr>
      <xdr:grpSp>
        <xdr:nvGrpSpPr>
          <xdr:cNvPr id="43797" name="Group 62">
            <a:extLst>
              <a:ext uri="{FF2B5EF4-FFF2-40B4-BE49-F238E27FC236}">
                <a16:creationId xmlns:a16="http://schemas.microsoft.com/office/drawing/2014/main" id="{00000000-0008-0000-0000-000015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59" name="Text Box 63">
              <a:extLs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60" name="Text Box 64">
              <a:extLs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3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798" name="Group 65">
            <a:extLst>
              <a:ext uri="{FF2B5EF4-FFF2-40B4-BE49-F238E27FC236}">
                <a16:creationId xmlns:a16="http://schemas.microsoft.com/office/drawing/2014/main" id="{00000000-0008-0000-0000-000016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62" name="Text Box 66">
              <a:extLs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63" name="Text Box 67">
              <a:extLs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8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799" name="Group 68">
            <a:extLst>
              <a:ext uri="{FF2B5EF4-FFF2-40B4-BE49-F238E27FC236}">
                <a16:creationId xmlns:a16="http://schemas.microsoft.com/office/drawing/2014/main" id="{00000000-0008-0000-0000-000017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65" name="Text Box 69">
              <a:extLs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66" name="Text Box 70">
              <a:extLs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9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40</xdr:row>
      <xdr:rowOff>0</xdr:rowOff>
    </xdr:from>
    <xdr:to>
      <xdr:col>6</xdr:col>
      <xdr:colOff>323850</xdr:colOff>
      <xdr:row>46</xdr:row>
      <xdr:rowOff>95250</xdr:rowOff>
    </xdr:to>
    <xdr:grpSp>
      <xdr:nvGrpSpPr>
        <xdr:cNvPr id="44857" name="Group 1">
          <a:extLst>
            <a:ext uri="{FF2B5EF4-FFF2-40B4-BE49-F238E27FC236}">
              <a16:creationId xmlns:a16="http://schemas.microsoft.com/office/drawing/2014/main" id="{00000000-0008-0000-0100-000039AF0000}"/>
            </a:ext>
          </a:extLst>
        </xdr:cNvPr>
        <xdr:cNvGrpSpPr>
          <a:grpSpLocks/>
        </xdr:cNvGrpSpPr>
      </xdr:nvGrpSpPr>
      <xdr:grpSpPr bwMode="auto">
        <a:xfrm>
          <a:off x="933450" y="6877050"/>
          <a:ext cx="7772400" cy="1123950"/>
          <a:chOff x="97" y="21202"/>
          <a:chExt cx="635" cy="112"/>
        </a:xfrm>
      </xdr:grpSpPr>
      <xdr:grpSp>
        <xdr:nvGrpSpPr>
          <xdr:cNvPr id="44858" name="Group 2">
            <a:extLst>
              <a:ext uri="{FF2B5EF4-FFF2-40B4-BE49-F238E27FC236}">
                <a16:creationId xmlns:a16="http://schemas.microsoft.com/office/drawing/2014/main" id="{00000000-0008-0000-0100-00003AAF0000}"/>
              </a:ext>
            </a:extLst>
          </xdr:cNvPr>
          <xdr:cNvGrpSpPr>
            <a:grpSpLocks/>
          </xdr:cNvGrpSpPr>
        </xdr:nvGrpSpPr>
        <xdr:grpSpPr bwMode="auto">
          <a:xfrm>
            <a:off x="465" y="21202"/>
            <a:ext cx="267" cy="112"/>
            <a:chOff x="465" y="21202"/>
            <a:chExt cx="267" cy="112"/>
          </a:xfrm>
        </xdr:grpSpPr>
        <xdr:grpSp>
          <xdr:nvGrpSpPr>
            <xdr:cNvPr id="44869" name="Group 3">
              <a:extLst>
                <a:ext uri="{FF2B5EF4-FFF2-40B4-BE49-F238E27FC236}">
                  <a16:creationId xmlns:a16="http://schemas.microsoft.com/office/drawing/2014/main" id="{00000000-0008-0000-0100-000045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41"/>
              <a:ext cx="267" cy="35"/>
              <a:chOff x="6" y="829"/>
              <a:chExt cx="263" cy="35"/>
            </a:xfrm>
          </xdr:grpSpPr>
          <xdr:sp macro="" textlink="">
            <xdr:nvSpPr>
              <xdr:cNvPr id="39940" name="Text Box 4">
                <a:extLst>
                  <a:ext uri="{FF2B5EF4-FFF2-40B4-BE49-F238E27FC236}">
                    <a16:creationId xmlns:a16="http://schemas.microsoft.com/office/drawing/2014/main" id="{00000000-0008-0000-0100-00000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41" name="Text Box 5">
                <a:extLst>
                  <a:ext uri="{FF2B5EF4-FFF2-40B4-BE49-F238E27FC236}">
                    <a16:creationId xmlns:a16="http://schemas.microsoft.com/office/drawing/2014/main" id="{00000000-0008-0000-0100-00000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70" name="Group 6">
              <a:extLst>
                <a:ext uri="{FF2B5EF4-FFF2-40B4-BE49-F238E27FC236}">
                  <a16:creationId xmlns:a16="http://schemas.microsoft.com/office/drawing/2014/main" id="{00000000-0008-0000-0100-000046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02"/>
              <a:ext cx="267" cy="35"/>
              <a:chOff x="6" y="790"/>
              <a:chExt cx="263" cy="35"/>
            </a:xfrm>
          </xdr:grpSpPr>
          <xdr:sp macro="" textlink="">
            <xdr:nvSpPr>
              <xdr:cNvPr id="39943" name="Text Box 7">
                <a:extLst>
                  <a:ext uri="{FF2B5EF4-FFF2-40B4-BE49-F238E27FC236}">
                    <a16:creationId xmlns:a16="http://schemas.microsoft.com/office/drawing/2014/main" id="{00000000-0008-0000-0100-000007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44" name="Text Box 8">
                <a:extLst>
                  <a:ext uri="{FF2B5EF4-FFF2-40B4-BE49-F238E27FC236}">
                    <a16:creationId xmlns:a16="http://schemas.microsoft.com/office/drawing/2014/main" id="{00000000-0008-0000-0100-000008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71" name="Group 9">
              <a:extLst>
                <a:ext uri="{FF2B5EF4-FFF2-40B4-BE49-F238E27FC236}">
                  <a16:creationId xmlns:a16="http://schemas.microsoft.com/office/drawing/2014/main" id="{00000000-0008-0000-0100-000047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79"/>
              <a:ext cx="267" cy="35"/>
              <a:chOff x="6" y="868"/>
              <a:chExt cx="264" cy="34"/>
            </a:xfrm>
          </xdr:grpSpPr>
          <xdr:sp macro="" textlink="">
            <xdr:nvSpPr>
              <xdr:cNvPr id="39946" name="Text Box 10">
                <a:extLst>
                  <a:ext uri="{FF2B5EF4-FFF2-40B4-BE49-F238E27FC236}">
                    <a16:creationId xmlns:a16="http://schemas.microsoft.com/office/drawing/2014/main" id="{00000000-0008-0000-0100-00000A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47" name="Text Box 11">
                <a:extLst>
                  <a:ext uri="{FF2B5EF4-FFF2-40B4-BE49-F238E27FC236}">
                    <a16:creationId xmlns:a16="http://schemas.microsoft.com/office/drawing/2014/main" id="{00000000-0008-0000-0100-00000B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  <xdr:grpSp>
        <xdr:nvGrpSpPr>
          <xdr:cNvPr id="44859" name="Group 12">
            <a:extLst>
              <a:ext uri="{FF2B5EF4-FFF2-40B4-BE49-F238E27FC236}">
                <a16:creationId xmlns:a16="http://schemas.microsoft.com/office/drawing/2014/main" id="{00000000-0008-0000-0100-00003BAF0000}"/>
              </a:ext>
            </a:extLst>
          </xdr:cNvPr>
          <xdr:cNvGrpSpPr>
            <a:grpSpLocks/>
          </xdr:cNvGrpSpPr>
        </xdr:nvGrpSpPr>
        <xdr:grpSpPr bwMode="auto">
          <a:xfrm>
            <a:off x="97" y="21202"/>
            <a:ext cx="267" cy="112"/>
            <a:chOff x="97" y="21202"/>
            <a:chExt cx="267" cy="112"/>
          </a:xfrm>
        </xdr:grpSpPr>
        <xdr:grpSp>
          <xdr:nvGrpSpPr>
            <xdr:cNvPr id="44860" name="Group 13">
              <a:extLst>
                <a:ext uri="{FF2B5EF4-FFF2-40B4-BE49-F238E27FC236}">
                  <a16:creationId xmlns:a16="http://schemas.microsoft.com/office/drawing/2014/main" id="{00000000-0008-0000-0100-00003C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41"/>
              <a:ext cx="267" cy="35"/>
              <a:chOff x="6" y="829"/>
              <a:chExt cx="263" cy="35"/>
            </a:xfrm>
          </xdr:grpSpPr>
          <xdr:sp macro="" textlink="">
            <xdr:nvSpPr>
              <xdr:cNvPr id="39950" name="Text Box 14">
                <a:extLst>
                  <a:ext uri="{FF2B5EF4-FFF2-40B4-BE49-F238E27FC236}">
                    <a16:creationId xmlns:a16="http://schemas.microsoft.com/office/drawing/2014/main" id="{00000000-0008-0000-0100-00000E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51" name="Text Box 15">
                <a:extLst>
                  <a:ext uri="{FF2B5EF4-FFF2-40B4-BE49-F238E27FC236}">
                    <a16:creationId xmlns:a16="http://schemas.microsoft.com/office/drawing/2014/main" id="{00000000-0008-0000-0100-00000F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61" name="Group 16">
              <a:extLst>
                <a:ext uri="{FF2B5EF4-FFF2-40B4-BE49-F238E27FC236}">
                  <a16:creationId xmlns:a16="http://schemas.microsoft.com/office/drawing/2014/main" id="{00000000-0008-0000-0100-00003D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02"/>
              <a:ext cx="267" cy="35"/>
              <a:chOff x="6" y="790"/>
              <a:chExt cx="263" cy="35"/>
            </a:xfrm>
          </xdr:grpSpPr>
          <xdr:sp macro="" textlink="">
            <xdr:nvSpPr>
              <xdr:cNvPr id="39953" name="Text Box 17">
                <a:extLst>
                  <a:ext uri="{FF2B5EF4-FFF2-40B4-BE49-F238E27FC236}">
                    <a16:creationId xmlns:a16="http://schemas.microsoft.com/office/drawing/2014/main" id="{00000000-0008-0000-0100-000011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54" name="Text Box 18">
                <a:extLst>
                  <a:ext uri="{FF2B5EF4-FFF2-40B4-BE49-F238E27FC236}">
                    <a16:creationId xmlns:a16="http://schemas.microsoft.com/office/drawing/2014/main" id="{00000000-0008-0000-0100-000012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62" name="Group 19">
              <a:extLst>
                <a:ext uri="{FF2B5EF4-FFF2-40B4-BE49-F238E27FC236}">
                  <a16:creationId xmlns:a16="http://schemas.microsoft.com/office/drawing/2014/main" id="{00000000-0008-0000-0100-00003E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79"/>
              <a:ext cx="267" cy="35"/>
              <a:chOff x="6" y="868"/>
              <a:chExt cx="264" cy="34"/>
            </a:xfrm>
          </xdr:grpSpPr>
          <xdr:sp macro="" textlink="">
            <xdr:nvSpPr>
              <xdr:cNvPr id="39956" name="Text Box 20">
                <a:extLst>
                  <a:ext uri="{FF2B5EF4-FFF2-40B4-BE49-F238E27FC236}">
                    <a16:creationId xmlns:a16="http://schemas.microsoft.com/office/drawing/2014/main" id="{00000000-0008-0000-0100-00001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6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57" name="Text Box 21">
                <a:extLst>
                  <a:ext uri="{FF2B5EF4-FFF2-40B4-BE49-F238E27FC236}">
                    <a16:creationId xmlns:a16="http://schemas.microsoft.com/office/drawing/2014/main" id="{00000000-0008-0000-0100-00001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25</xdr:row>
      <xdr:rowOff>66675</xdr:rowOff>
    </xdr:from>
    <xdr:to>
      <xdr:col>4</xdr:col>
      <xdr:colOff>9525</xdr:colOff>
      <xdr:row>32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3EC90AC-E209-4E0F-867D-6965FA790CD4}"/>
            </a:ext>
          </a:extLst>
        </xdr:cNvPr>
        <xdr:cNvGrpSpPr>
          <a:grpSpLocks/>
        </xdr:cNvGrpSpPr>
      </xdr:nvGrpSpPr>
      <xdr:grpSpPr bwMode="auto">
        <a:xfrm>
          <a:off x="180975" y="18854208"/>
          <a:ext cx="6000750" cy="1118659"/>
          <a:chOff x="18" y="7574"/>
          <a:chExt cx="492" cy="1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3B9F97DC-CE64-236F-ED70-DF6278AEEB51}"/>
              </a:ext>
            </a:extLst>
          </xdr:cNvPr>
          <xdr:cNvGrpSpPr>
            <a:grpSpLocks/>
          </xdr:cNvGrpSpPr>
        </xdr:nvGrpSpPr>
        <xdr:grpSpPr bwMode="auto">
          <a:xfrm>
            <a:off x="19" y="7613"/>
            <a:ext cx="491" cy="34"/>
            <a:chOff x="5" y="10160"/>
            <a:chExt cx="445" cy="34"/>
          </a:xfrm>
        </xdr:grpSpPr>
        <xdr:sp macro="" textlink="">
          <xdr:nvSpPr>
            <xdr:cNvPr id="10" name="Text Box 3">
              <a:extLst>
                <a:ext uri="{FF2B5EF4-FFF2-40B4-BE49-F238E27FC236}">
                  <a16:creationId xmlns:a16="http://schemas.microsoft.com/office/drawing/2014/main" id="{EA6CBE57-A4B1-15D6-38EE-278CB20C30D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62"/>
              <a:ext cx="77" cy="3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11" name="Text Box 4">
              <a:extLst>
                <a:ext uri="{FF2B5EF4-FFF2-40B4-BE49-F238E27FC236}">
                  <a16:creationId xmlns:a16="http://schemas.microsoft.com/office/drawing/2014/main" id="{04A8F878-5DDD-9F75-2BC5-124196A495F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62"/>
              <a:ext cx="369" cy="31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del 90% al 99% </a:t>
              </a:r>
            </a:p>
          </xdr:txBody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4C42226F-4F1D-1913-9C3E-DC91F0756AB4}"/>
              </a:ext>
            </a:extLst>
          </xdr:cNvPr>
          <xdr:cNvGrpSpPr>
            <a:grpSpLocks/>
          </xdr:cNvGrpSpPr>
        </xdr:nvGrpSpPr>
        <xdr:grpSpPr bwMode="auto">
          <a:xfrm>
            <a:off x="18" y="7652"/>
            <a:ext cx="491" cy="34"/>
            <a:chOff x="5" y="10201"/>
            <a:chExt cx="445" cy="34"/>
          </a:xfrm>
        </xdr:grpSpPr>
        <xdr:sp macro="" textlink="">
          <xdr:nvSpPr>
            <xdr:cNvPr id="8" name="Text Box 6">
              <a:extLst>
                <a:ext uri="{FF2B5EF4-FFF2-40B4-BE49-F238E27FC236}">
                  <a16:creationId xmlns:a16="http://schemas.microsoft.com/office/drawing/2014/main" id="{DA785E46-33B0-6910-113B-907EBC4B958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201"/>
              <a:ext cx="77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  <xdr:sp macro="" textlink="">
          <xdr:nvSpPr>
            <xdr:cNvPr id="9" name="Text Box 7">
              <a:extLst>
                <a:ext uri="{FF2B5EF4-FFF2-40B4-BE49-F238E27FC236}">
                  <a16:creationId xmlns:a16="http://schemas.microsoft.com/office/drawing/2014/main" id="{887DA860-BBC4-0F4F-4148-39DDA2CDBBE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" y="10201"/>
              <a:ext cx="368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Igual o mayor al 100%  </a:t>
              </a:r>
            </a:p>
          </xdr:txBody>
        </xdr:sp>
      </xdr:grpSp>
      <xdr:grpSp>
        <xdr:nvGrpSpPr>
          <xdr:cNvPr id="5" name="Group 8">
            <a:extLst>
              <a:ext uri="{FF2B5EF4-FFF2-40B4-BE49-F238E27FC236}">
                <a16:creationId xmlns:a16="http://schemas.microsoft.com/office/drawing/2014/main" id="{C3173683-A68E-BF69-D149-863E9588ED31}"/>
              </a:ext>
            </a:extLst>
          </xdr:cNvPr>
          <xdr:cNvGrpSpPr>
            <a:grpSpLocks/>
          </xdr:cNvGrpSpPr>
        </xdr:nvGrpSpPr>
        <xdr:grpSpPr bwMode="auto">
          <a:xfrm>
            <a:off x="18" y="7574"/>
            <a:ext cx="491" cy="34"/>
            <a:chOff x="5" y="10123"/>
            <a:chExt cx="445" cy="34"/>
          </a:xfrm>
        </xdr:grpSpPr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678A7A6E-DA2B-45C9-9F1C-7DB160CDD75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23"/>
              <a:ext cx="76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  <xdr:sp macro="" textlink="">
          <xdr:nvSpPr>
            <xdr:cNvPr id="7" name="Text Box 10">
              <a:extLst>
                <a:ext uri="{FF2B5EF4-FFF2-40B4-BE49-F238E27FC236}">
                  <a16:creationId xmlns:a16="http://schemas.microsoft.com/office/drawing/2014/main" id="{40490358-5FB5-91DE-3617-DB0DDF340EE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23"/>
              <a:ext cx="369" cy="34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Cumplimiento Inferior al 90%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10</xdr:col>
      <xdr:colOff>333375</xdr:colOff>
      <xdr:row>66</xdr:row>
      <xdr:rowOff>0</xdr:rowOff>
    </xdr:to>
    <xdr:pic>
      <xdr:nvPicPr>
        <xdr:cNvPr id="37978" name="Picture 1">
          <a:extLst>
            <a:ext uri="{FF2B5EF4-FFF2-40B4-BE49-F238E27FC236}">
              <a16:creationId xmlns:a16="http://schemas.microsoft.com/office/drawing/2014/main" id="{00000000-0008-0000-0400-00005A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0"/>
          <a:ext cx="6429375" cy="939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-Conacyt\OG%202016\IIOG16\CARPETAS\SOCIALES\ECOSUR\Formatos%20SED_Jun_2016%20aldo%20requisi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DE DESEMPEÑO"/>
      <sheetName val="GASTO Pp IND DESEMP"/>
      <sheetName val="CRITERIOS SEMAFOR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43"/>
  <sheetViews>
    <sheetView showGridLines="0" zoomScale="75" workbookViewId="0">
      <selection activeCell="T16" sqref="T16"/>
    </sheetView>
  </sheetViews>
  <sheetFormatPr baseColWidth="10" defaultColWidth="7.88671875" defaultRowHeight="13.2" x14ac:dyDescent="0.25"/>
  <cols>
    <col min="1" max="1" width="39.6640625" customWidth="1"/>
    <col min="2" max="2" width="14.44140625" customWidth="1"/>
    <col min="3" max="3" width="14.33203125" customWidth="1"/>
    <col min="4" max="4" width="1" customWidth="1"/>
    <col min="5" max="5" width="18.44140625" customWidth="1"/>
    <col min="6" max="6" width="14.44140625" customWidth="1"/>
    <col min="7" max="7" width="17.88671875" customWidth="1"/>
    <col min="8" max="8" width="15.6640625" customWidth="1"/>
    <col min="9" max="10" width="11.44140625" customWidth="1"/>
    <col min="11" max="11" width="1" customWidth="1"/>
    <col min="12" max="12" width="15.6640625" customWidth="1"/>
  </cols>
  <sheetData>
    <row r="1" spans="1:15" ht="22.5" customHeight="1" x14ac:dyDescent="0.25">
      <c r="A1" s="223" t="s">
        <v>151</v>
      </c>
      <c r="B1" s="224"/>
      <c r="C1" s="224"/>
      <c r="D1" s="224"/>
      <c r="E1" s="224"/>
      <c r="F1" s="224"/>
      <c r="G1" s="224"/>
      <c r="H1" s="224"/>
      <c r="I1" s="224"/>
      <c r="J1" s="224"/>
      <c r="K1" s="13"/>
      <c r="L1" s="12"/>
      <c r="O1" s="14"/>
    </row>
    <row r="2" spans="1:15" ht="29.25" customHeight="1" x14ac:dyDescent="0.25">
      <c r="A2" s="101" t="s">
        <v>177</v>
      </c>
      <c r="B2" s="13"/>
      <c r="C2" s="13"/>
      <c r="D2" s="13"/>
      <c r="E2" s="13"/>
      <c r="F2" s="13"/>
      <c r="G2" s="12"/>
      <c r="H2" s="12"/>
      <c r="I2" s="12"/>
      <c r="J2" s="12"/>
      <c r="K2" s="13"/>
      <c r="L2" s="12"/>
    </row>
    <row r="3" spans="1:15" ht="13.8" x14ac:dyDescent="0.25">
      <c r="A3" s="15" t="s">
        <v>0</v>
      </c>
      <c r="B3" s="16"/>
      <c r="C3" s="16"/>
      <c r="D3" s="16"/>
      <c r="E3" s="16"/>
      <c r="F3" s="16"/>
      <c r="G3" s="12"/>
      <c r="H3" s="12"/>
      <c r="I3" s="12"/>
      <c r="J3" s="12"/>
      <c r="K3" s="16"/>
      <c r="L3" s="12"/>
    </row>
    <row r="4" spans="1:15" ht="13.8" thickBot="1" x14ac:dyDescent="0.3">
      <c r="A4" s="25"/>
      <c r="C4" s="17"/>
      <c r="D4" s="17"/>
      <c r="E4" s="18"/>
      <c r="F4" s="18"/>
      <c r="K4" s="17"/>
    </row>
    <row r="5" spans="1:15" ht="17.25" customHeight="1" x14ac:dyDescent="0.25">
      <c r="A5" s="235" t="s">
        <v>1</v>
      </c>
      <c r="B5" s="225" t="s">
        <v>2</v>
      </c>
      <c r="C5" s="226"/>
      <c r="D5" s="7"/>
      <c r="E5" s="231" t="s">
        <v>3</v>
      </c>
      <c r="F5" s="232"/>
      <c r="G5" s="39" t="s">
        <v>4</v>
      </c>
      <c r="H5" s="118"/>
      <c r="I5" s="225" t="s">
        <v>5</v>
      </c>
      <c r="J5" s="226"/>
      <c r="K5" s="7"/>
      <c r="L5" s="40" t="s">
        <v>6</v>
      </c>
    </row>
    <row r="6" spans="1:15" ht="15.75" customHeight="1" thickBot="1" x14ac:dyDescent="0.3">
      <c r="A6" s="236"/>
      <c r="B6" s="229"/>
      <c r="C6" s="230"/>
      <c r="D6" s="7"/>
      <c r="E6" s="233"/>
      <c r="F6" s="234"/>
      <c r="G6" s="238" t="s">
        <v>7</v>
      </c>
      <c r="H6" s="239"/>
      <c r="I6" s="227"/>
      <c r="J6" s="228"/>
      <c r="K6" s="7"/>
      <c r="L6" s="41" t="s">
        <v>8</v>
      </c>
    </row>
    <row r="7" spans="1:15" ht="17.25" customHeight="1" thickBot="1" x14ac:dyDescent="0.3">
      <c r="A7" s="236"/>
      <c r="B7" s="36" t="s">
        <v>9</v>
      </c>
      <c r="C7" s="42" t="s">
        <v>10</v>
      </c>
      <c r="D7" s="43"/>
      <c r="E7" s="44" t="s">
        <v>11</v>
      </c>
      <c r="F7" s="42" t="s">
        <v>12</v>
      </c>
      <c r="G7" s="44" t="s">
        <v>13</v>
      </c>
      <c r="H7" s="42" t="s">
        <v>14</v>
      </c>
      <c r="I7" s="45" t="s">
        <v>15</v>
      </c>
      <c r="J7" s="46" t="s">
        <v>16</v>
      </c>
      <c r="K7" s="7"/>
      <c r="L7" s="47" t="s">
        <v>10</v>
      </c>
    </row>
    <row r="8" spans="1:15" ht="13.8" thickBot="1" x14ac:dyDescent="0.3">
      <c r="A8" s="237"/>
      <c r="B8" s="48" t="s">
        <v>17</v>
      </c>
      <c r="C8" s="49" t="s">
        <v>18</v>
      </c>
      <c r="D8" s="43"/>
      <c r="E8" s="48" t="s">
        <v>19</v>
      </c>
      <c r="F8" s="49" t="s">
        <v>20</v>
      </c>
      <c r="G8" s="49" t="s">
        <v>21</v>
      </c>
      <c r="H8" s="49" t="s">
        <v>22</v>
      </c>
      <c r="I8" s="50" t="s">
        <v>23</v>
      </c>
      <c r="J8" s="51" t="s">
        <v>23</v>
      </c>
      <c r="K8" s="43"/>
      <c r="L8" s="52" t="s">
        <v>24</v>
      </c>
    </row>
    <row r="9" spans="1:15" x14ac:dyDescent="0.25">
      <c r="A9" s="43"/>
      <c r="B9" s="119"/>
      <c r="C9" s="119"/>
      <c r="D9" s="120"/>
      <c r="E9" s="119"/>
      <c r="F9" s="121"/>
      <c r="G9" s="122"/>
      <c r="H9" s="123"/>
      <c r="I9" s="124"/>
      <c r="J9" s="125"/>
      <c r="K9" s="120"/>
      <c r="L9" s="122"/>
    </row>
    <row r="10" spans="1:15" ht="15.6" x14ac:dyDescent="0.25">
      <c r="A10" s="68" t="s">
        <v>25</v>
      </c>
      <c r="B10" s="86">
        <f>+SUM(B11:B14)</f>
        <v>428.7</v>
      </c>
      <c r="C10" s="86">
        <f>+SUM(C11:C14)</f>
        <v>430.09999999999991</v>
      </c>
      <c r="D10" s="86"/>
      <c r="E10" s="86">
        <f>+SUM(E11:E14)</f>
        <v>430.09999999999991</v>
      </c>
      <c r="F10" s="86">
        <f>+SUM(F11:F14)</f>
        <v>409.90000000000003</v>
      </c>
      <c r="G10" s="87">
        <f>+F10-E10</f>
        <v>-20.199999999999875</v>
      </c>
      <c r="H10" s="88">
        <f>+(G10/E10)*100</f>
        <v>-4.6965821901883</v>
      </c>
      <c r="I10" s="58">
        <f t="shared" ref="I10:I27" si="0">+H10</f>
        <v>-4.6965821901883</v>
      </c>
      <c r="J10" s="55">
        <f t="shared" ref="J10:J21" si="1">+H10</f>
        <v>-4.6965821901883</v>
      </c>
      <c r="K10" s="59"/>
      <c r="L10" s="103">
        <f>+(F10/C10)*100</f>
        <v>95.303417809811691</v>
      </c>
      <c r="N10" s="20"/>
    </row>
    <row r="11" spans="1:15" ht="15" x14ac:dyDescent="0.25">
      <c r="A11" s="126" t="s">
        <v>26</v>
      </c>
      <c r="B11" s="80">
        <v>334.1</v>
      </c>
      <c r="C11" s="80">
        <v>338.9</v>
      </c>
      <c r="D11" s="81"/>
      <c r="E11" s="80">
        <v>338.9</v>
      </c>
      <c r="F11" s="80">
        <v>330.6</v>
      </c>
      <c r="G11" s="112">
        <f>+F11-E11</f>
        <v>-8.2999999999999545</v>
      </c>
      <c r="H11" s="54">
        <f>+(G11/E11)*100</f>
        <v>-2.4491000295072158</v>
      </c>
      <c r="I11" s="58">
        <f t="shared" si="0"/>
        <v>-2.4491000295072158</v>
      </c>
      <c r="J11" s="55">
        <f t="shared" si="1"/>
        <v>-2.4491000295072158</v>
      </c>
      <c r="K11" s="60"/>
      <c r="L11" s="104">
        <f t="shared" ref="L11:L27" si="2">+(F11/C11)*100</f>
        <v>97.550899970492793</v>
      </c>
      <c r="M11" s="19"/>
      <c r="N11" s="20"/>
    </row>
    <row r="12" spans="1:15" ht="15" x14ac:dyDescent="0.25">
      <c r="A12" s="126" t="s">
        <v>27</v>
      </c>
      <c r="B12" s="80">
        <v>12.7</v>
      </c>
      <c r="C12" s="80">
        <v>16.7</v>
      </c>
      <c r="D12" s="81"/>
      <c r="E12" s="80">
        <v>16.7</v>
      </c>
      <c r="F12" s="80">
        <v>14.7</v>
      </c>
      <c r="G12" s="112">
        <f t="shared" ref="G12:G27" si="3">+F12-E12</f>
        <v>-2</v>
      </c>
      <c r="H12" s="54">
        <f t="shared" ref="H12:H27" si="4">+(G12/E12)*100</f>
        <v>-11.976047904191617</v>
      </c>
      <c r="I12" s="58">
        <f t="shared" si="0"/>
        <v>-11.976047904191617</v>
      </c>
      <c r="J12" s="55">
        <f t="shared" si="1"/>
        <v>-11.976047904191617</v>
      </c>
      <c r="K12" s="60"/>
      <c r="L12" s="104">
        <f t="shared" si="2"/>
        <v>88.023952095808383</v>
      </c>
      <c r="M12" s="20"/>
      <c r="N12" s="20"/>
    </row>
    <row r="13" spans="1:15" ht="15" x14ac:dyDescent="0.25">
      <c r="A13" s="126" t="s">
        <v>28</v>
      </c>
      <c r="B13" s="80">
        <v>74</v>
      </c>
      <c r="C13" s="80">
        <v>66.599999999999994</v>
      </c>
      <c r="D13" s="81"/>
      <c r="E13" s="80">
        <v>66.599999999999994</v>
      </c>
      <c r="F13" s="80">
        <v>57</v>
      </c>
      <c r="G13" s="112">
        <f t="shared" si="3"/>
        <v>-9.5999999999999943</v>
      </c>
      <c r="H13" s="54">
        <f t="shared" si="4"/>
        <v>-14.414414414414406</v>
      </c>
      <c r="I13" s="58">
        <f t="shared" si="0"/>
        <v>-14.414414414414406</v>
      </c>
      <c r="J13" s="55">
        <f t="shared" si="1"/>
        <v>-14.414414414414406</v>
      </c>
      <c r="K13" s="60"/>
      <c r="L13" s="104">
        <f t="shared" si="2"/>
        <v>85.585585585585591</v>
      </c>
      <c r="M13" s="20"/>
      <c r="N13" s="20"/>
    </row>
    <row r="14" spans="1:15" ht="15" x14ac:dyDescent="0.25">
      <c r="A14" s="126" t="s">
        <v>29</v>
      </c>
      <c r="B14" s="80">
        <v>7.9</v>
      </c>
      <c r="C14" s="80">
        <v>7.9</v>
      </c>
      <c r="D14" s="81"/>
      <c r="E14" s="80">
        <v>7.9</v>
      </c>
      <c r="F14" s="80">
        <v>7.6</v>
      </c>
      <c r="G14" s="112">
        <f t="shared" si="3"/>
        <v>-0.30000000000000071</v>
      </c>
      <c r="H14" s="54">
        <f t="shared" si="4"/>
        <v>-3.7974683544303889</v>
      </c>
      <c r="I14" s="58">
        <f t="shared" si="0"/>
        <v>-3.7974683544303889</v>
      </c>
      <c r="J14" s="55">
        <f>+H14</f>
        <v>-3.7974683544303889</v>
      </c>
      <c r="K14" s="60"/>
      <c r="L14" s="104">
        <f t="shared" si="2"/>
        <v>96.202531645569607</v>
      </c>
      <c r="M14" s="20"/>
      <c r="N14" s="20"/>
    </row>
    <row r="15" spans="1:15" ht="21" customHeight="1" x14ac:dyDescent="0.25">
      <c r="A15" s="53"/>
      <c r="B15" s="80"/>
      <c r="C15" s="80"/>
      <c r="D15" s="81"/>
      <c r="E15" s="80"/>
      <c r="F15" s="80"/>
      <c r="G15" s="87"/>
      <c r="H15" s="54"/>
      <c r="I15" s="58"/>
      <c r="J15" s="55"/>
      <c r="K15" s="60"/>
      <c r="L15" s="104"/>
      <c r="N15" s="20"/>
    </row>
    <row r="16" spans="1:15" ht="15.6" x14ac:dyDescent="0.25">
      <c r="A16" s="68" t="s">
        <v>30</v>
      </c>
      <c r="B16" s="89">
        <f>+SUM(B17+B21)</f>
        <v>0</v>
      </c>
      <c r="C16" s="89">
        <f>+SUM(C17+C21)</f>
        <v>0</v>
      </c>
      <c r="D16" s="89">
        <f>+SUM(D17+D21)</f>
        <v>0</v>
      </c>
      <c r="E16" s="89">
        <f>+SUM(E17+E21)</f>
        <v>0</v>
      </c>
      <c r="F16" s="89">
        <f>+SUM(F17+F21)</f>
        <v>0</v>
      </c>
      <c r="G16" s="87">
        <f t="shared" si="3"/>
        <v>0</v>
      </c>
      <c r="H16" s="88">
        <v>0</v>
      </c>
      <c r="I16" s="58">
        <f t="shared" si="0"/>
        <v>0</v>
      </c>
      <c r="J16" s="55">
        <f t="shared" si="1"/>
        <v>0</v>
      </c>
      <c r="K16" s="60"/>
      <c r="L16" s="63">
        <v>0</v>
      </c>
      <c r="N16" s="20"/>
    </row>
    <row r="17" spans="1:14" ht="15.6" x14ac:dyDescent="0.25">
      <c r="A17" s="53" t="s">
        <v>31</v>
      </c>
      <c r="B17" s="89">
        <f>+SUM(B18:B20)</f>
        <v>0</v>
      </c>
      <c r="C17" s="89">
        <f>+SUM(C18:C20)</f>
        <v>0</v>
      </c>
      <c r="D17" s="89"/>
      <c r="E17" s="89">
        <f>+SUM(E18:E20)</f>
        <v>0</v>
      </c>
      <c r="F17" s="89">
        <f>+SUM(F18:F20)</f>
        <v>0</v>
      </c>
      <c r="G17" s="87">
        <f t="shared" si="3"/>
        <v>0</v>
      </c>
      <c r="H17" s="54">
        <v>0</v>
      </c>
      <c r="I17" s="58">
        <f t="shared" si="0"/>
        <v>0</v>
      </c>
      <c r="J17" s="55">
        <f t="shared" si="1"/>
        <v>0</v>
      </c>
      <c r="K17" s="60"/>
      <c r="L17" s="104">
        <v>0</v>
      </c>
      <c r="N17" s="20"/>
    </row>
    <row r="18" spans="1:14" ht="15" x14ac:dyDescent="0.25">
      <c r="A18" s="126" t="s">
        <v>32</v>
      </c>
      <c r="B18" s="95">
        <v>0</v>
      </c>
      <c r="C18" s="95">
        <v>0</v>
      </c>
      <c r="D18" s="81"/>
      <c r="E18" s="80">
        <v>0</v>
      </c>
      <c r="F18" s="80">
        <v>0</v>
      </c>
      <c r="G18" s="112">
        <f t="shared" si="3"/>
        <v>0</v>
      </c>
      <c r="H18" s="54">
        <v>0</v>
      </c>
      <c r="I18" s="58">
        <f t="shared" si="0"/>
        <v>0</v>
      </c>
      <c r="J18" s="55">
        <f t="shared" si="1"/>
        <v>0</v>
      </c>
      <c r="K18" s="60">
        <v>0</v>
      </c>
      <c r="L18" s="104">
        <v>0</v>
      </c>
      <c r="M18" s="20"/>
      <c r="N18" s="20"/>
    </row>
    <row r="19" spans="1:14" ht="15" x14ac:dyDescent="0.25">
      <c r="A19" s="126" t="s">
        <v>33</v>
      </c>
      <c r="B19" s="95">
        <v>0</v>
      </c>
      <c r="C19" s="95">
        <v>0</v>
      </c>
      <c r="D19" s="81"/>
      <c r="E19" s="80">
        <v>0</v>
      </c>
      <c r="F19" s="80">
        <v>0</v>
      </c>
      <c r="G19" s="112">
        <f t="shared" si="3"/>
        <v>0</v>
      </c>
      <c r="H19" s="54">
        <v>0</v>
      </c>
      <c r="I19" s="58">
        <f t="shared" si="0"/>
        <v>0</v>
      </c>
      <c r="J19" s="55">
        <f t="shared" si="1"/>
        <v>0</v>
      </c>
      <c r="K19" s="60"/>
      <c r="L19" s="104">
        <v>0</v>
      </c>
      <c r="M19" s="20"/>
      <c r="N19" s="20"/>
    </row>
    <row r="20" spans="1:14" ht="15" x14ac:dyDescent="0.25">
      <c r="A20" s="126" t="s">
        <v>29</v>
      </c>
      <c r="B20" s="95">
        <v>0</v>
      </c>
      <c r="C20" s="80">
        <v>0</v>
      </c>
      <c r="D20" s="81"/>
      <c r="E20" s="80">
        <v>0</v>
      </c>
      <c r="F20" s="80">
        <v>0</v>
      </c>
      <c r="G20" s="112">
        <f t="shared" si="3"/>
        <v>0</v>
      </c>
      <c r="H20" s="54">
        <v>0</v>
      </c>
      <c r="I20" s="58">
        <f t="shared" si="0"/>
        <v>0</v>
      </c>
      <c r="J20" s="55"/>
      <c r="K20" s="60"/>
      <c r="L20" s="104">
        <v>0</v>
      </c>
      <c r="M20" s="20"/>
      <c r="N20" s="20"/>
    </row>
    <row r="21" spans="1:14" s="110" customFormat="1" ht="24.75" customHeight="1" x14ac:dyDescent="0.25">
      <c r="A21" s="106" t="s">
        <v>34</v>
      </c>
      <c r="B21" s="107"/>
      <c r="C21" s="108"/>
      <c r="D21" s="109"/>
      <c r="E21" s="108"/>
      <c r="F21" s="108"/>
      <c r="G21" s="112"/>
      <c r="H21" s="88"/>
      <c r="I21" s="58">
        <f t="shared" si="0"/>
        <v>0</v>
      </c>
      <c r="J21" s="55">
        <f t="shared" si="1"/>
        <v>0</v>
      </c>
      <c r="K21" s="60"/>
      <c r="L21" s="63"/>
      <c r="N21" s="111"/>
    </row>
    <row r="22" spans="1:14" ht="14.25" customHeight="1" x14ac:dyDescent="0.25">
      <c r="A22" s="53"/>
      <c r="B22" s="80"/>
      <c r="C22" s="80"/>
      <c r="D22" s="81"/>
      <c r="E22" s="80"/>
      <c r="F22" s="80"/>
      <c r="G22" s="87"/>
      <c r="H22" s="54"/>
      <c r="I22" s="58"/>
      <c r="J22" s="55"/>
      <c r="K22" s="60"/>
      <c r="L22" s="104"/>
      <c r="N22" s="20"/>
    </row>
    <row r="23" spans="1:14" ht="15.6" x14ac:dyDescent="0.25">
      <c r="A23" s="68" t="s">
        <v>35</v>
      </c>
      <c r="B23" s="90">
        <f>+SUM(B24:B25)</f>
        <v>0</v>
      </c>
      <c r="C23" s="90">
        <f>+SUM(C24:C25)</f>
        <v>0</v>
      </c>
      <c r="D23" s="90"/>
      <c r="E23" s="90">
        <f>+SUM(E24:E25)</f>
        <v>0</v>
      </c>
      <c r="F23" s="90">
        <f>+SUM(F24:F25)</f>
        <v>2.1</v>
      </c>
      <c r="G23" s="87">
        <f t="shared" si="3"/>
        <v>2.1</v>
      </c>
      <c r="H23" s="88">
        <v>0</v>
      </c>
      <c r="I23" s="58">
        <f t="shared" si="0"/>
        <v>0</v>
      </c>
      <c r="J23" s="55">
        <f>+H23</f>
        <v>0</v>
      </c>
      <c r="K23" s="60"/>
      <c r="L23" s="63">
        <v>0</v>
      </c>
      <c r="N23" s="20"/>
    </row>
    <row r="24" spans="1:14" ht="15" x14ac:dyDescent="0.25">
      <c r="A24" s="126" t="s">
        <v>36</v>
      </c>
      <c r="B24" s="80">
        <v>0</v>
      </c>
      <c r="C24" s="80">
        <v>0</v>
      </c>
      <c r="D24" s="81"/>
      <c r="E24" s="80">
        <v>0</v>
      </c>
      <c r="F24" s="80">
        <v>-1</v>
      </c>
      <c r="G24" s="112">
        <f t="shared" si="3"/>
        <v>-1</v>
      </c>
      <c r="H24" s="54">
        <v>0</v>
      </c>
      <c r="I24" s="58">
        <f t="shared" si="0"/>
        <v>0</v>
      </c>
      <c r="J24" s="55">
        <f>+H24</f>
        <v>0</v>
      </c>
      <c r="K24" s="60"/>
      <c r="L24" s="104">
        <v>0</v>
      </c>
      <c r="M24" s="19"/>
      <c r="N24" s="20"/>
    </row>
    <row r="25" spans="1:14" ht="15" x14ac:dyDescent="0.25">
      <c r="A25" s="126" t="s">
        <v>37</v>
      </c>
      <c r="B25" s="80">
        <v>0</v>
      </c>
      <c r="C25" s="80">
        <v>0</v>
      </c>
      <c r="D25" s="81"/>
      <c r="E25" s="80">
        <v>0</v>
      </c>
      <c r="F25" s="80">
        <v>3.1</v>
      </c>
      <c r="G25" s="112">
        <f t="shared" si="3"/>
        <v>3.1</v>
      </c>
      <c r="H25" s="54">
        <v>0</v>
      </c>
      <c r="I25" s="58">
        <f t="shared" si="0"/>
        <v>0</v>
      </c>
      <c r="J25" s="55">
        <f>+H25</f>
        <v>0</v>
      </c>
      <c r="K25" s="60"/>
      <c r="L25" s="104">
        <v>0</v>
      </c>
      <c r="M25" s="20"/>
      <c r="N25" s="20"/>
    </row>
    <row r="26" spans="1:14" ht="16.2" thickBot="1" x14ac:dyDescent="0.3">
      <c r="A26" s="43"/>
      <c r="B26" s="56"/>
      <c r="C26" s="56"/>
      <c r="D26" s="57"/>
      <c r="E26" s="56"/>
      <c r="F26" s="56"/>
      <c r="G26" s="87"/>
      <c r="H26" s="61"/>
      <c r="I26" s="58"/>
      <c r="J26" s="55"/>
      <c r="K26" s="59"/>
      <c r="L26" s="105"/>
      <c r="N26" s="20"/>
    </row>
    <row r="27" spans="1:14" ht="19.649999999999999" customHeight="1" thickTop="1" thickBot="1" x14ac:dyDescent="0.3">
      <c r="A27" s="62" t="s">
        <v>38</v>
      </c>
      <c r="B27" s="21">
        <f>+B10+B16+B23</f>
        <v>428.7</v>
      </c>
      <c r="C27" s="22">
        <f>+C10+C16+C23</f>
        <v>430.09999999999991</v>
      </c>
      <c r="D27" s="63"/>
      <c r="E27" s="22">
        <f>+E10+E16+E23</f>
        <v>430.09999999999991</v>
      </c>
      <c r="F27" s="22">
        <f>+F10+F16+F23</f>
        <v>412.00000000000006</v>
      </c>
      <c r="G27" s="22">
        <f t="shared" si="3"/>
        <v>-18.099999999999852</v>
      </c>
      <c r="H27" s="22">
        <f t="shared" si="4"/>
        <v>-4.2083236456637652</v>
      </c>
      <c r="I27" s="64">
        <f t="shared" si="0"/>
        <v>-4.2083236456637652</v>
      </c>
      <c r="J27" s="24">
        <f>+H27</f>
        <v>-4.2083236456637652</v>
      </c>
      <c r="K27" s="23"/>
      <c r="L27" s="22">
        <f t="shared" si="2"/>
        <v>95.791676354336232</v>
      </c>
      <c r="N27" s="20"/>
    </row>
    <row r="28" spans="1:14" x14ac:dyDescent="0.25">
      <c r="A28" s="25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4" x14ac:dyDescent="0.25">
      <c r="A29" s="7" t="s">
        <v>40</v>
      </c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ht="7.5" customHeight="1" x14ac:dyDescent="0.25">
      <c r="A30" s="65"/>
      <c r="B30" s="127"/>
      <c r="C30" s="127"/>
      <c r="D30" s="127"/>
      <c r="E30" s="127"/>
      <c r="F30" s="127"/>
      <c r="G30" s="127"/>
      <c r="H30" s="127"/>
      <c r="I30" s="127"/>
      <c r="J30" s="127"/>
      <c r="K30" s="1"/>
      <c r="L30" s="1"/>
    </row>
    <row r="31" spans="1:14" ht="1.5" customHeight="1" x14ac:dyDescent="0.25">
      <c r="A31" s="65"/>
      <c r="B31" s="5"/>
      <c r="C31" s="5"/>
      <c r="D31" s="5"/>
      <c r="E31" s="5"/>
      <c r="F31" s="5"/>
    </row>
    <row r="32" spans="1:14" ht="15" customHeight="1" x14ac:dyDescent="0.25">
      <c r="A32" s="9" t="s">
        <v>41</v>
      </c>
      <c r="B32" s="5"/>
      <c r="C32" s="5"/>
      <c r="D32" s="5"/>
      <c r="E32" s="5"/>
      <c r="F32" s="5"/>
    </row>
    <row r="33" spans="1:6" ht="19.5" customHeight="1" x14ac:dyDescent="0.25">
      <c r="A33" s="26" t="s">
        <v>42</v>
      </c>
      <c r="C33" s="6" t="s">
        <v>43</v>
      </c>
    </row>
    <row r="34" spans="1:6" x14ac:dyDescent="0.25">
      <c r="A34" s="128"/>
    </row>
    <row r="37" spans="1:6" x14ac:dyDescent="0.25">
      <c r="A37" s="128"/>
    </row>
    <row r="38" spans="1:6" x14ac:dyDescent="0.25">
      <c r="A38" s="128"/>
    </row>
    <row r="39" spans="1:6" x14ac:dyDescent="0.25">
      <c r="A39" s="128"/>
    </row>
    <row r="40" spans="1:6" x14ac:dyDescent="0.25">
      <c r="A40" s="128"/>
    </row>
    <row r="41" spans="1:6" x14ac:dyDescent="0.25">
      <c r="A41" t="s">
        <v>44</v>
      </c>
    </row>
    <row r="43" spans="1:6" x14ac:dyDescent="0.25">
      <c r="F43" s="27"/>
    </row>
  </sheetData>
  <sheetProtection selectLockedCells="1"/>
  <mergeCells count="6">
    <mergeCell ref="A1:J1"/>
    <mergeCell ref="I5:J6"/>
    <mergeCell ref="B5:C6"/>
    <mergeCell ref="E5:F6"/>
    <mergeCell ref="A5:A8"/>
    <mergeCell ref="G6:H6"/>
  </mergeCells>
  <phoneticPr fontId="0" type="noConversion"/>
  <conditionalFormatting sqref="I10:I27">
    <cfRule type="cellIs" dxfId="28" priority="1" stopIfTrue="1" operator="between">
      <formula>-0.0001</formula>
      <formula>-5</formula>
    </cfRule>
    <cfRule type="cellIs" dxfId="27" priority="2" stopIfTrue="1" operator="between">
      <formula>-5.1</formula>
      <formula>-10.1</formula>
    </cfRule>
    <cfRule type="cellIs" dxfId="26" priority="3" stopIfTrue="1" operator="lessThan">
      <formula>-10.1</formula>
    </cfRule>
  </conditionalFormatting>
  <conditionalFormatting sqref="J10:J27">
    <cfRule type="cellIs" dxfId="25" priority="4" stopIfTrue="1" operator="between">
      <formula>0.01</formula>
      <formula>5</formula>
    </cfRule>
    <cfRule type="cellIs" dxfId="24" priority="5" stopIfTrue="1" operator="between">
      <formula>5.1</formula>
      <formula>10.1</formula>
    </cfRule>
    <cfRule type="cellIs" dxfId="23" priority="6" stopIfTrue="1" operator="greaterThan">
      <formula>10.1</formula>
    </cfRule>
  </conditionalFormatting>
  <printOptions horizontalCentered="1" verticalCentered="1"/>
  <pageMargins left="0.19685039370078741" right="0" top="0.47244094488188981" bottom="0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U55"/>
  <sheetViews>
    <sheetView showGridLines="0" zoomScale="80" zoomScaleNormal="80" workbookViewId="0">
      <pane xSplit="2" ySplit="7" topLeftCell="C8" activePane="bottomRight" state="frozen"/>
      <selection pane="topRight" activeCell="A29" sqref="A29"/>
      <selection pane="bottomLeft" activeCell="A29" sqref="A29"/>
      <selection pane="bottomRight" activeCell="E8" sqref="E8:F8"/>
    </sheetView>
  </sheetViews>
  <sheetFormatPr baseColWidth="10" defaultColWidth="11.44140625" defaultRowHeight="13.2" x14ac:dyDescent="0.25"/>
  <cols>
    <col min="1" max="2" width="7.6640625" style="2" customWidth="1"/>
    <col min="3" max="3" width="52.33203125" style="2" customWidth="1"/>
    <col min="4" max="4" width="19.88671875" style="2" customWidth="1"/>
    <col min="5" max="5" width="20" style="2" customWidth="1"/>
    <col min="6" max="6" width="14.6640625" style="2" customWidth="1"/>
    <col min="7" max="7" width="18" style="2" customWidth="1"/>
    <col min="8" max="11" width="14.6640625" style="2" customWidth="1"/>
    <col min="12" max="12" width="12.88671875" style="2" customWidth="1"/>
    <col min="13" max="14" width="10.6640625" style="2" customWidth="1"/>
    <col min="15" max="16384" width="11.44140625" style="2"/>
  </cols>
  <sheetData>
    <row r="1" spans="1:21" ht="15.6" x14ac:dyDescent="0.3">
      <c r="A1" s="37"/>
      <c r="B1" s="10"/>
      <c r="C1" s="117" t="s">
        <v>169</v>
      </c>
      <c r="D1" s="28"/>
      <c r="E1" s="28"/>
      <c r="F1" s="28"/>
      <c r="G1" s="28"/>
      <c r="H1" s="28"/>
      <c r="I1" s="28"/>
      <c r="J1" s="28"/>
      <c r="K1" s="28"/>
      <c r="L1" s="28"/>
      <c r="M1" s="100" t="s">
        <v>45</v>
      </c>
      <c r="N1" s="129"/>
      <c r="O1" s="128"/>
      <c r="P1" s="128"/>
      <c r="Q1" s="128"/>
      <c r="R1" s="128"/>
      <c r="S1" s="128"/>
      <c r="T1" s="128"/>
      <c r="U1" s="128"/>
    </row>
    <row r="2" spans="1:21" ht="27" customHeight="1" x14ac:dyDescent="0.25">
      <c r="A2" s="38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9"/>
      <c r="N2" s="129"/>
      <c r="O2" s="128"/>
      <c r="P2" s="128"/>
      <c r="Q2" s="128"/>
      <c r="R2" s="128"/>
      <c r="S2" s="128"/>
      <c r="T2" s="128"/>
      <c r="U2" s="128"/>
    </row>
    <row r="3" spans="1:21" ht="30.75" customHeight="1" x14ac:dyDescent="0.25">
      <c r="A3" s="38"/>
      <c r="B3" s="11"/>
      <c r="C3" s="101" t="s">
        <v>178</v>
      </c>
      <c r="D3" s="11"/>
      <c r="E3" s="11"/>
      <c r="F3" s="11"/>
      <c r="G3" s="11"/>
      <c r="H3" s="11"/>
      <c r="I3" s="11"/>
      <c r="J3" s="11"/>
      <c r="K3" s="29"/>
      <c r="L3" s="11"/>
      <c r="M3" s="129"/>
      <c r="N3" s="129"/>
      <c r="O3" s="128"/>
      <c r="P3" s="128"/>
      <c r="Q3" s="128"/>
      <c r="R3" s="128"/>
      <c r="S3" s="128"/>
      <c r="T3" s="128"/>
      <c r="U3" s="128"/>
    </row>
    <row r="4" spans="1:21" ht="30" customHeight="1" thickBo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29"/>
      <c r="N4" s="129"/>
      <c r="O4" s="128"/>
      <c r="P4" s="128"/>
      <c r="Q4" s="128"/>
      <c r="R4" s="128"/>
      <c r="S4" s="128"/>
      <c r="T4" s="128"/>
      <c r="U4" s="128"/>
    </row>
    <row r="5" spans="1:21" ht="13.8" thickBot="1" x14ac:dyDescent="0.3">
      <c r="A5" s="235" t="s">
        <v>47</v>
      </c>
      <c r="B5" s="240" t="s">
        <v>48</v>
      </c>
      <c r="C5" s="240" t="s">
        <v>49</v>
      </c>
      <c r="D5" s="240" t="s">
        <v>50</v>
      </c>
      <c r="E5" s="247" t="s">
        <v>51</v>
      </c>
      <c r="F5" s="248"/>
      <c r="G5" s="247" t="s">
        <v>52</v>
      </c>
      <c r="H5" s="248"/>
      <c r="I5" s="247" t="s">
        <v>53</v>
      </c>
      <c r="J5" s="249"/>
      <c r="K5" s="32" t="s">
        <v>54</v>
      </c>
      <c r="L5" s="33"/>
      <c r="M5" s="34" t="s">
        <v>55</v>
      </c>
      <c r="N5" s="34"/>
      <c r="O5" s="128"/>
      <c r="P5" s="128"/>
      <c r="Q5" s="128"/>
      <c r="R5" s="128"/>
      <c r="S5" s="128"/>
      <c r="T5" s="128"/>
      <c r="U5" s="128"/>
    </row>
    <row r="6" spans="1:21" x14ac:dyDescent="0.25">
      <c r="A6" s="236"/>
      <c r="B6" s="236"/>
      <c r="C6" s="236"/>
      <c r="D6" s="241"/>
      <c r="E6" s="225" t="s">
        <v>11</v>
      </c>
      <c r="F6" s="245" t="s">
        <v>12</v>
      </c>
      <c r="G6" s="225" t="s">
        <v>11</v>
      </c>
      <c r="H6" s="245" t="s">
        <v>12</v>
      </c>
      <c r="I6" s="225" t="s">
        <v>11</v>
      </c>
      <c r="J6" s="245" t="s">
        <v>12</v>
      </c>
      <c r="K6" s="225" t="s">
        <v>56</v>
      </c>
      <c r="L6" s="245" t="s">
        <v>57</v>
      </c>
      <c r="M6" s="243" t="s">
        <v>58</v>
      </c>
      <c r="N6" s="243" t="s">
        <v>59</v>
      </c>
      <c r="O6" s="128"/>
      <c r="P6" s="128"/>
      <c r="Q6" s="128"/>
      <c r="R6" s="128"/>
      <c r="S6" s="128"/>
      <c r="T6" s="128"/>
      <c r="U6" s="128"/>
    </row>
    <row r="7" spans="1:21" ht="13.8" thickBot="1" x14ac:dyDescent="0.3">
      <c r="A7" s="237"/>
      <c r="B7" s="237"/>
      <c r="C7" s="237"/>
      <c r="D7" s="242"/>
      <c r="E7" s="229"/>
      <c r="F7" s="246"/>
      <c r="G7" s="229"/>
      <c r="H7" s="246"/>
      <c r="I7" s="229"/>
      <c r="J7" s="246"/>
      <c r="K7" s="229"/>
      <c r="L7" s="246"/>
      <c r="M7" s="244"/>
      <c r="N7" s="244"/>
      <c r="O7" s="128"/>
      <c r="P7" s="128"/>
      <c r="Q7" s="128"/>
      <c r="R7" s="128"/>
      <c r="S7" s="128"/>
      <c r="T7" s="128"/>
      <c r="U7" s="128"/>
    </row>
    <row r="8" spans="1:21" s="71" customFormat="1" ht="24" customHeight="1" x14ac:dyDescent="0.25">
      <c r="A8" s="130" t="s">
        <v>172</v>
      </c>
      <c r="B8" s="131" t="s">
        <v>165</v>
      </c>
      <c r="C8" s="132" t="s">
        <v>152</v>
      </c>
      <c r="D8" s="133">
        <v>386.2</v>
      </c>
      <c r="E8" s="133">
        <v>386.2</v>
      </c>
      <c r="F8" s="135">
        <v>366</v>
      </c>
      <c r="G8" s="134"/>
      <c r="H8" s="136">
        <v>0</v>
      </c>
      <c r="I8" s="137">
        <f t="shared" ref="I8:I22" si="0">E8+G8</f>
        <v>386.2</v>
      </c>
      <c r="J8" s="138">
        <f t="shared" ref="J8:J22" si="1">F8+H8</f>
        <v>366</v>
      </c>
      <c r="K8" s="137">
        <f t="shared" ref="K8:K24" si="2">+J8-I8</f>
        <v>-20.199999999999989</v>
      </c>
      <c r="L8" s="139">
        <f t="shared" ref="L8:L24" si="3">IF(I8=0,0,(+K8/I8))</f>
        <v>-5.2304505437597071E-2</v>
      </c>
      <c r="M8" s="69">
        <f t="shared" ref="M8:M27" si="4">+L8</f>
        <v>-5.2304505437597071E-2</v>
      </c>
      <c r="N8" s="70">
        <f>+L8</f>
        <v>-5.2304505437597071E-2</v>
      </c>
      <c r="O8" s="140"/>
      <c r="P8" s="140"/>
      <c r="Q8" s="140"/>
      <c r="R8" s="140"/>
      <c r="S8" s="140"/>
      <c r="T8" s="140"/>
      <c r="U8" s="140"/>
    </row>
    <row r="9" spans="1:21" s="74" customFormat="1" ht="24" customHeight="1" x14ac:dyDescent="0.25">
      <c r="A9" s="130">
        <v>2</v>
      </c>
      <c r="B9" s="131" t="s">
        <v>171</v>
      </c>
      <c r="C9" s="132" t="s">
        <v>60</v>
      </c>
      <c r="D9" s="141">
        <v>42.2</v>
      </c>
      <c r="E9" s="141">
        <v>42.2</v>
      </c>
      <c r="F9" s="141">
        <v>42.2</v>
      </c>
      <c r="G9" s="144"/>
      <c r="H9" s="145">
        <v>0</v>
      </c>
      <c r="I9" s="142">
        <f t="shared" si="0"/>
        <v>42.2</v>
      </c>
      <c r="J9" s="146">
        <f t="shared" si="1"/>
        <v>42.2</v>
      </c>
      <c r="K9" s="147">
        <f t="shared" si="2"/>
        <v>0</v>
      </c>
      <c r="L9" s="139">
        <f t="shared" si="3"/>
        <v>0</v>
      </c>
      <c r="M9" s="72">
        <f t="shared" si="4"/>
        <v>0</v>
      </c>
      <c r="N9" s="73">
        <f>+L9</f>
        <v>0</v>
      </c>
      <c r="O9" s="148"/>
      <c r="P9" s="148"/>
      <c r="Q9" s="148"/>
      <c r="R9" s="148"/>
      <c r="S9" s="148"/>
      <c r="T9" s="148"/>
      <c r="U9" s="148"/>
    </row>
    <row r="10" spans="1:21" s="71" customFormat="1" ht="24" customHeight="1" x14ac:dyDescent="0.25">
      <c r="A10" s="130" t="s">
        <v>170</v>
      </c>
      <c r="B10" s="131" t="s">
        <v>173</v>
      </c>
      <c r="C10" s="132" t="s">
        <v>61</v>
      </c>
      <c r="D10" s="141">
        <v>1.7</v>
      </c>
      <c r="E10" s="141">
        <v>1.7</v>
      </c>
      <c r="F10" s="141">
        <v>1.7</v>
      </c>
      <c r="G10" s="144"/>
      <c r="H10" s="143">
        <v>0</v>
      </c>
      <c r="I10" s="142">
        <f t="shared" si="0"/>
        <v>1.7</v>
      </c>
      <c r="J10" s="146">
        <f t="shared" si="1"/>
        <v>1.7</v>
      </c>
      <c r="K10" s="142">
        <f t="shared" si="2"/>
        <v>0</v>
      </c>
      <c r="L10" s="139">
        <f t="shared" si="3"/>
        <v>0</v>
      </c>
      <c r="M10" s="75">
        <f t="shared" si="4"/>
        <v>0</v>
      </c>
      <c r="N10" s="73"/>
      <c r="O10" s="140"/>
      <c r="P10" s="140"/>
      <c r="Q10" s="140"/>
      <c r="R10" s="140"/>
      <c r="S10" s="140"/>
      <c r="T10" s="140"/>
      <c r="U10" s="140"/>
    </row>
    <row r="11" spans="1:21" s="71" customFormat="1" ht="24" customHeight="1" x14ac:dyDescent="0.25">
      <c r="A11" s="130" t="s">
        <v>176</v>
      </c>
      <c r="B11" s="131" t="s">
        <v>174</v>
      </c>
      <c r="C11" s="132" t="s">
        <v>175</v>
      </c>
      <c r="D11" s="141">
        <v>0</v>
      </c>
      <c r="E11" s="141">
        <v>0</v>
      </c>
      <c r="F11" s="143">
        <v>-1</v>
      </c>
      <c r="G11" s="144">
        <v>0</v>
      </c>
      <c r="H11" s="146">
        <v>3.1</v>
      </c>
      <c r="I11" s="142">
        <f t="shared" si="0"/>
        <v>0</v>
      </c>
      <c r="J11" s="146">
        <f t="shared" si="1"/>
        <v>2.1</v>
      </c>
      <c r="K11" s="142">
        <f t="shared" si="2"/>
        <v>2.1</v>
      </c>
      <c r="L11" s="149">
        <f t="shared" si="3"/>
        <v>0</v>
      </c>
      <c r="M11" s="75">
        <f t="shared" si="4"/>
        <v>0</v>
      </c>
      <c r="N11" s="76">
        <f t="shared" ref="N11:N27" si="5">+L11</f>
        <v>0</v>
      </c>
      <c r="O11" s="140"/>
      <c r="P11" s="140"/>
      <c r="Q11" s="140"/>
      <c r="R11" s="140"/>
      <c r="S11" s="140"/>
      <c r="T11" s="140"/>
      <c r="U11" s="140"/>
    </row>
    <row r="12" spans="1:21" s="71" customFormat="1" ht="24" hidden="1" customHeight="1" x14ac:dyDescent="0.25">
      <c r="A12" s="130"/>
      <c r="B12" s="131"/>
      <c r="C12" s="132"/>
      <c r="D12" s="141"/>
      <c r="E12" s="144"/>
      <c r="F12" s="143"/>
      <c r="G12" s="144"/>
      <c r="H12" s="143"/>
      <c r="I12" s="142">
        <f t="shared" si="0"/>
        <v>0</v>
      </c>
      <c r="J12" s="146">
        <f t="shared" si="1"/>
        <v>0</v>
      </c>
      <c r="K12" s="142">
        <f t="shared" si="2"/>
        <v>0</v>
      </c>
      <c r="L12" s="149">
        <f t="shared" si="3"/>
        <v>0</v>
      </c>
      <c r="M12" s="75">
        <f t="shared" si="4"/>
        <v>0</v>
      </c>
      <c r="N12" s="76">
        <f t="shared" si="5"/>
        <v>0</v>
      </c>
      <c r="O12" s="140"/>
      <c r="P12" s="140"/>
      <c r="Q12" s="140"/>
      <c r="R12" s="140"/>
      <c r="S12" s="140"/>
      <c r="T12" s="140"/>
      <c r="U12" s="140"/>
    </row>
    <row r="13" spans="1:21" s="71" customFormat="1" ht="24" hidden="1" customHeight="1" x14ac:dyDescent="0.25">
      <c r="A13" s="130"/>
      <c r="B13" s="131"/>
      <c r="C13" s="132"/>
      <c r="D13" s="141"/>
      <c r="E13" s="144"/>
      <c r="F13" s="143"/>
      <c r="G13" s="144"/>
      <c r="H13" s="143"/>
      <c r="I13" s="142">
        <f t="shared" si="0"/>
        <v>0</v>
      </c>
      <c r="J13" s="146">
        <f t="shared" si="1"/>
        <v>0</v>
      </c>
      <c r="K13" s="142">
        <f t="shared" si="2"/>
        <v>0</v>
      </c>
      <c r="L13" s="149">
        <f t="shared" si="3"/>
        <v>0</v>
      </c>
      <c r="M13" s="75">
        <f t="shared" si="4"/>
        <v>0</v>
      </c>
      <c r="N13" s="76">
        <f t="shared" si="5"/>
        <v>0</v>
      </c>
      <c r="O13" s="140"/>
      <c r="P13" s="140"/>
      <c r="Q13" s="140"/>
      <c r="R13" s="140"/>
      <c r="S13" s="140"/>
      <c r="T13" s="140"/>
      <c r="U13" s="140"/>
    </row>
    <row r="14" spans="1:21" s="71" customFormat="1" ht="24" hidden="1" customHeight="1" x14ac:dyDescent="0.25">
      <c r="A14" s="130"/>
      <c r="B14" s="131"/>
      <c r="C14" s="132"/>
      <c r="D14" s="141"/>
      <c r="E14" s="144"/>
      <c r="F14" s="143"/>
      <c r="G14" s="144"/>
      <c r="H14" s="143"/>
      <c r="I14" s="142">
        <f t="shared" si="0"/>
        <v>0</v>
      </c>
      <c r="J14" s="146">
        <f t="shared" si="1"/>
        <v>0</v>
      </c>
      <c r="K14" s="142">
        <f t="shared" si="2"/>
        <v>0</v>
      </c>
      <c r="L14" s="149">
        <f t="shared" si="3"/>
        <v>0</v>
      </c>
      <c r="M14" s="75">
        <f t="shared" si="4"/>
        <v>0</v>
      </c>
      <c r="N14" s="76">
        <f t="shared" si="5"/>
        <v>0</v>
      </c>
      <c r="O14" s="140"/>
      <c r="P14" s="140"/>
      <c r="Q14" s="140"/>
      <c r="R14" s="140"/>
      <c r="S14" s="140"/>
      <c r="T14" s="140"/>
      <c r="U14" s="140"/>
    </row>
    <row r="15" spans="1:21" s="71" customFormat="1" ht="24" hidden="1" customHeight="1" x14ac:dyDescent="0.25">
      <c r="A15" s="130"/>
      <c r="B15" s="131"/>
      <c r="C15" s="132"/>
      <c r="D15" s="141"/>
      <c r="E15" s="144"/>
      <c r="F15" s="143"/>
      <c r="G15" s="144"/>
      <c r="H15" s="143"/>
      <c r="I15" s="142">
        <f t="shared" si="0"/>
        <v>0</v>
      </c>
      <c r="J15" s="146">
        <f t="shared" si="1"/>
        <v>0</v>
      </c>
      <c r="K15" s="142">
        <f t="shared" si="2"/>
        <v>0</v>
      </c>
      <c r="L15" s="149">
        <f t="shared" si="3"/>
        <v>0</v>
      </c>
      <c r="M15" s="75">
        <f t="shared" si="4"/>
        <v>0</v>
      </c>
      <c r="N15" s="76">
        <f t="shared" si="5"/>
        <v>0</v>
      </c>
      <c r="O15" s="140"/>
      <c r="P15" s="140"/>
      <c r="Q15" s="140"/>
      <c r="R15" s="140"/>
      <c r="S15" s="140"/>
      <c r="T15" s="140"/>
      <c r="U15" s="140"/>
    </row>
    <row r="16" spans="1:21" s="71" customFormat="1" ht="24" hidden="1" customHeight="1" x14ac:dyDescent="0.25">
      <c r="A16" s="130"/>
      <c r="B16" s="131"/>
      <c r="C16" s="132"/>
      <c r="D16" s="141"/>
      <c r="E16" s="144"/>
      <c r="F16" s="143"/>
      <c r="G16" s="144"/>
      <c r="H16" s="143"/>
      <c r="I16" s="142">
        <f t="shared" si="0"/>
        <v>0</v>
      </c>
      <c r="J16" s="146">
        <f t="shared" si="1"/>
        <v>0</v>
      </c>
      <c r="K16" s="142">
        <f t="shared" si="2"/>
        <v>0</v>
      </c>
      <c r="L16" s="149">
        <f t="shared" si="3"/>
        <v>0</v>
      </c>
      <c r="M16" s="75">
        <f t="shared" si="4"/>
        <v>0</v>
      </c>
      <c r="N16" s="76">
        <f t="shared" si="5"/>
        <v>0</v>
      </c>
      <c r="O16" s="140"/>
      <c r="P16" s="140"/>
      <c r="Q16" s="140"/>
      <c r="R16" s="140"/>
      <c r="S16" s="140"/>
      <c r="T16" s="140"/>
      <c r="U16" s="140"/>
    </row>
    <row r="17" spans="1:21" s="71" customFormat="1" hidden="1" x14ac:dyDescent="0.25">
      <c r="A17" s="130"/>
      <c r="B17" s="131"/>
      <c r="C17" s="132"/>
      <c r="D17" s="141"/>
      <c r="E17" s="144"/>
      <c r="F17" s="143"/>
      <c r="G17" s="144"/>
      <c r="H17" s="143"/>
      <c r="I17" s="142">
        <f t="shared" si="0"/>
        <v>0</v>
      </c>
      <c r="J17" s="146">
        <f t="shared" si="1"/>
        <v>0</v>
      </c>
      <c r="K17" s="142">
        <f t="shared" si="2"/>
        <v>0</v>
      </c>
      <c r="L17" s="149">
        <f t="shared" si="3"/>
        <v>0</v>
      </c>
      <c r="M17" s="75">
        <f t="shared" si="4"/>
        <v>0</v>
      </c>
      <c r="N17" s="76">
        <f t="shared" si="5"/>
        <v>0</v>
      </c>
      <c r="O17" s="140"/>
      <c r="P17" s="140"/>
      <c r="Q17" s="140"/>
      <c r="R17" s="140"/>
      <c r="S17" s="140"/>
      <c r="T17" s="140"/>
      <c r="U17" s="140"/>
    </row>
    <row r="18" spans="1:21" s="71" customFormat="1" ht="24" hidden="1" customHeight="1" x14ac:dyDescent="0.25">
      <c r="A18" s="130"/>
      <c r="B18" s="131"/>
      <c r="C18" s="132"/>
      <c r="D18" s="141"/>
      <c r="E18" s="144"/>
      <c r="F18" s="143"/>
      <c r="G18" s="144"/>
      <c r="H18" s="143"/>
      <c r="I18" s="142">
        <f t="shared" si="0"/>
        <v>0</v>
      </c>
      <c r="J18" s="146">
        <f t="shared" si="1"/>
        <v>0</v>
      </c>
      <c r="K18" s="142">
        <f t="shared" si="2"/>
        <v>0</v>
      </c>
      <c r="L18" s="149">
        <f t="shared" si="3"/>
        <v>0</v>
      </c>
      <c r="M18" s="75">
        <f t="shared" si="4"/>
        <v>0</v>
      </c>
      <c r="N18" s="76">
        <f t="shared" si="5"/>
        <v>0</v>
      </c>
      <c r="O18" s="140"/>
      <c r="P18" s="140"/>
      <c r="Q18" s="140"/>
      <c r="R18" s="140"/>
      <c r="S18" s="140"/>
      <c r="T18" s="140"/>
      <c r="U18" s="140"/>
    </row>
    <row r="19" spans="1:21" s="71" customFormat="1" ht="24" hidden="1" customHeight="1" x14ac:dyDescent="0.25">
      <c r="A19" s="130"/>
      <c r="B19" s="131"/>
      <c r="C19" s="132"/>
      <c r="D19" s="141"/>
      <c r="E19" s="144"/>
      <c r="F19" s="143"/>
      <c r="G19" s="144"/>
      <c r="H19" s="143"/>
      <c r="I19" s="142">
        <f t="shared" si="0"/>
        <v>0</v>
      </c>
      <c r="J19" s="146">
        <f t="shared" si="1"/>
        <v>0</v>
      </c>
      <c r="K19" s="142">
        <f t="shared" si="2"/>
        <v>0</v>
      </c>
      <c r="L19" s="149">
        <f t="shared" si="3"/>
        <v>0</v>
      </c>
      <c r="M19" s="75">
        <f t="shared" si="4"/>
        <v>0</v>
      </c>
      <c r="N19" s="76">
        <f t="shared" si="5"/>
        <v>0</v>
      </c>
      <c r="O19" s="140"/>
      <c r="P19" s="140"/>
      <c r="Q19" s="140"/>
      <c r="R19" s="140"/>
      <c r="S19" s="140"/>
      <c r="T19" s="140"/>
      <c r="U19" s="140"/>
    </row>
    <row r="20" spans="1:21" s="71" customFormat="1" ht="24" hidden="1" customHeight="1" x14ac:dyDescent="0.25">
      <c r="A20" s="130"/>
      <c r="B20" s="131"/>
      <c r="C20" s="132"/>
      <c r="D20" s="141"/>
      <c r="E20" s="144"/>
      <c r="F20" s="143"/>
      <c r="G20" s="144"/>
      <c r="H20" s="143"/>
      <c r="I20" s="142">
        <f t="shared" si="0"/>
        <v>0</v>
      </c>
      <c r="J20" s="146">
        <f t="shared" si="1"/>
        <v>0</v>
      </c>
      <c r="K20" s="142">
        <f t="shared" si="2"/>
        <v>0</v>
      </c>
      <c r="L20" s="149">
        <f t="shared" si="3"/>
        <v>0</v>
      </c>
      <c r="M20" s="75">
        <f t="shared" si="4"/>
        <v>0</v>
      </c>
      <c r="N20" s="76">
        <f t="shared" si="5"/>
        <v>0</v>
      </c>
      <c r="O20" s="140"/>
      <c r="P20" s="140"/>
      <c r="Q20" s="140"/>
      <c r="R20" s="140"/>
      <c r="S20" s="140"/>
      <c r="T20" s="140"/>
      <c r="U20" s="140"/>
    </row>
    <row r="21" spans="1:21" s="71" customFormat="1" ht="24" hidden="1" customHeight="1" x14ac:dyDescent="0.25">
      <c r="A21" s="130"/>
      <c r="B21" s="131"/>
      <c r="C21" s="132"/>
      <c r="D21" s="141"/>
      <c r="E21" s="144"/>
      <c r="F21" s="143"/>
      <c r="G21" s="144"/>
      <c r="H21" s="143"/>
      <c r="I21" s="142">
        <f t="shared" si="0"/>
        <v>0</v>
      </c>
      <c r="J21" s="146">
        <f t="shared" si="1"/>
        <v>0</v>
      </c>
      <c r="K21" s="142">
        <f t="shared" si="2"/>
        <v>0</v>
      </c>
      <c r="L21" s="149">
        <f t="shared" si="3"/>
        <v>0</v>
      </c>
      <c r="M21" s="75">
        <f t="shared" si="4"/>
        <v>0</v>
      </c>
      <c r="N21" s="76">
        <f t="shared" si="5"/>
        <v>0</v>
      </c>
      <c r="O21" s="140"/>
      <c r="P21" s="140"/>
      <c r="Q21" s="140"/>
      <c r="R21" s="140"/>
      <c r="S21" s="140"/>
      <c r="T21" s="140"/>
      <c r="U21" s="140"/>
    </row>
    <row r="22" spans="1:21" s="71" customFormat="1" ht="24" hidden="1" customHeight="1" x14ac:dyDescent="0.25">
      <c r="A22" s="130"/>
      <c r="B22" s="131"/>
      <c r="C22" s="132"/>
      <c r="D22" s="141"/>
      <c r="E22" s="144"/>
      <c r="F22" s="143"/>
      <c r="G22" s="144"/>
      <c r="H22" s="143"/>
      <c r="I22" s="142">
        <f t="shared" si="0"/>
        <v>0</v>
      </c>
      <c r="J22" s="146">
        <f t="shared" si="1"/>
        <v>0</v>
      </c>
      <c r="K22" s="142">
        <f t="shared" si="2"/>
        <v>0</v>
      </c>
      <c r="L22" s="149">
        <f t="shared" si="3"/>
        <v>0</v>
      </c>
      <c r="M22" s="75">
        <f t="shared" si="4"/>
        <v>0</v>
      </c>
      <c r="N22" s="76">
        <f t="shared" si="5"/>
        <v>0</v>
      </c>
      <c r="O22" s="140"/>
      <c r="P22" s="140"/>
      <c r="Q22" s="140"/>
      <c r="R22" s="140"/>
      <c r="S22" s="140"/>
      <c r="T22" s="140"/>
      <c r="U22" s="140"/>
    </row>
    <row r="23" spans="1:21" s="71" customFormat="1" ht="24" customHeight="1" thickBot="1" x14ac:dyDescent="0.3">
      <c r="A23" s="130"/>
      <c r="B23" s="131"/>
      <c r="C23" s="132"/>
      <c r="D23" s="141"/>
      <c r="E23" s="144"/>
      <c r="F23" s="143"/>
      <c r="G23" s="144"/>
      <c r="H23" s="143"/>
      <c r="I23" s="142"/>
      <c r="J23" s="146"/>
      <c r="K23" s="142"/>
      <c r="L23" s="149"/>
      <c r="M23" s="75">
        <f t="shared" si="4"/>
        <v>0</v>
      </c>
      <c r="N23" s="76">
        <f t="shared" si="5"/>
        <v>0</v>
      </c>
      <c r="O23" s="150"/>
      <c r="P23" s="140"/>
      <c r="Q23" s="140"/>
      <c r="R23" s="140"/>
      <c r="S23" s="140"/>
      <c r="T23" s="140"/>
      <c r="U23" s="140"/>
    </row>
    <row r="24" spans="1:21" ht="30" customHeight="1" thickTop="1" thickBot="1" x14ac:dyDescent="0.3">
      <c r="A24" s="151"/>
      <c r="B24" s="152"/>
      <c r="C24" s="96" t="s">
        <v>62</v>
      </c>
      <c r="D24" s="97">
        <f t="shared" ref="D24:J24" si="6">SUM(D8:D23)</f>
        <v>430.09999999999997</v>
      </c>
      <c r="E24" s="98">
        <f t="shared" si="6"/>
        <v>430.09999999999997</v>
      </c>
      <c r="F24" s="98">
        <f t="shared" si="6"/>
        <v>408.9</v>
      </c>
      <c r="G24" s="99">
        <f t="shared" si="6"/>
        <v>0</v>
      </c>
      <c r="H24" s="98">
        <f t="shared" si="6"/>
        <v>3.1</v>
      </c>
      <c r="I24" s="99">
        <f t="shared" si="6"/>
        <v>430.09999999999997</v>
      </c>
      <c r="J24" s="98">
        <f t="shared" si="6"/>
        <v>412</v>
      </c>
      <c r="K24" s="99">
        <f t="shared" si="2"/>
        <v>-18.099999999999966</v>
      </c>
      <c r="L24" s="77">
        <f t="shared" si="3"/>
        <v>-4.2083236456637918E-2</v>
      </c>
      <c r="M24" s="78">
        <f t="shared" si="4"/>
        <v>-4.2083236456637918E-2</v>
      </c>
      <c r="N24" s="79">
        <f t="shared" si="5"/>
        <v>-4.2083236456637918E-2</v>
      </c>
      <c r="O24" s="153"/>
      <c r="P24" s="128"/>
      <c r="Q24" s="128"/>
      <c r="R24" s="128"/>
      <c r="S24" s="128"/>
      <c r="T24" s="128"/>
      <c r="U24" s="128"/>
    </row>
    <row r="25" spans="1:21" ht="22.5" customHeight="1" thickBot="1" x14ac:dyDescent="0.3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85">
        <f t="shared" si="4"/>
        <v>0</v>
      </c>
      <c r="N25" s="128"/>
      <c r="O25" s="128"/>
      <c r="P25" s="128"/>
      <c r="Q25" s="128"/>
      <c r="R25" s="128"/>
      <c r="S25" s="128"/>
      <c r="T25" s="128"/>
      <c r="U25" s="128"/>
    </row>
    <row r="26" spans="1:21" s="71" customFormat="1" ht="33" customHeight="1" x14ac:dyDescent="0.25">
      <c r="A26" s="154"/>
      <c r="B26" s="155"/>
      <c r="C26" s="156" t="s">
        <v>63</v>
      </c>
      <c r="D26" s="157">
        <f>D8</f>
        <v>386.2</v>
      </c>
      <c r="E26" s="158">
        <f>E8</f>
        <v>386.2</v>
      </c>
      <c r="F26" s="158">
        <f>F8</f>
        <v>366</v>
      </c>
      <c r="G26" s="158">
        <f>G8</f>
        <v>0</v>
      </c>
      <c r="H26" s="159">
        <f>H8</f>
        <v>0</v>
      </c>
      <c r="I26" s="160">
        <f>E26+G26</f>
        <v>386.2</v>
      </c>
      <c r="J26" s="160">
        <f>F26+H26</f>
        <v>366</v>
      </c>
      <c r="K26" s="160">
        <f>+J26-I26</f>
        <v>-20.199999999999989</v>
      </c>
      <c r="L26" s="161">
        <f>IF(I26=0,0,(+K26/I26))</f>
        <v>-5.2304505437597071E-2</v>
      </c>
      <c r="M26" s="69">
        <f t="shared" si="4"/>
        <v>-5.2304505437597071E-2</v>
      </c>
      <c r="N26" s="113">
        <f t="shared" si="5"/>
        <v>-5.2304505437597071E-2</v>
      </c>
      <c r="O26" s="140"/>
      <c r="P26" s="140"/>
      <c r="Q26" s="140"/>
      <c r="R26" s="140"/>
      <c r="S26" s="140"/>
      <c r="T26" s="140"/>
      <c r="U26" s="140"/>
    </row>
    <row r="27" spans="1:21" s="71" customFormat="1" ht="28.5" customHeight="1" thickBot="1" x14ac:dyDescent="0.3">
      <c r="A27" s="154"/>
      <c r="B27" s="155"/>
      <c r="C27" s="162" t="s">
        <v>64</v>
      </c>
      <c r="D27" s="163">
        <f t="shared" ref="D27:J27" si="7">D26*100/D24</f>
        <v>89.793071378749133</v>
      </c>
      <c r="E27" s="164">
        <f t="shared" si="7"/>
        <v>89.793071378749133</v>
      </c>
      <c r="F27" s="164">
        <f t="shared" si="7"/>
        <v>89.508437270726347</v>
      </c>
      <c r="G27" s="164">
        <v>0</v>
      </c>
      <c r="H27" s="164">
        <f t="shared" si="7"/>
        <v>0</v>
      </c>
      <c r="I27" s="164">
        <f t="shared" si="7"/>
        <v>89.793071378749133</v>
      </c>
      <c r="J27" s="165">
        <f t="shared" si="7"/>
        <v>88.834951456310677</v>
      </c>
      <c r="K27" s="166">
        <f>J27-I27</f>
        <v>-0.95811992243845623</v>
      </c>
      <c r="L27" s="167">
        <f>IF(I27=0,0,(+K27/I27))</f>
        <v>-1.0670310166773174E-2</v>
      </c>
      <c r="M27" s="116">
        <f t="shared" si="4"/>
        <v>-1.0670310166773174E-2</v>
      </c>
      <c r="N27" s="114">
        <f t="shared" si="5"/>
        <v>-1.0670310166773174E-2</v>
      </c>
      <c r="O27" s="140"/>
      <c r="P27" s="140"/>
      <c r="Q27" s="140"/>
      <c r="R27" s="140"/>
      <c r="S27" s="140"/>
      <c r="T27" s="140"/>
      <c r="U27" s="140"/>
    </row>
    <row r="28" spans="1:21" ht="4.5" customHeight="1" x14ac:dyDescent="0.25">
      <c r="A28" s="128"/>
      <c r="B28" s="128"/>
      <c r="C28" s="115"/>
      <c r="D28" s="83"/>
      <c r="E28" s="83"/>
      <c r="F28" s="83"/>
      <c r="G28" s="83"/>
      <c r="H28" s="83"/>
      <c r="I28" s="83"/>
      <c r="J28" s="83"/>
      <c r="K28" s="83"/>
      <c r="L28" s="84"/>
      <c r="M28" s="85"/>
      <c r="N28" s="85"/>
      <c r="O28" s="128"/>
      <c r="P28" s="128"/>
      <c r="Q28" s="128"/>
      <c r="R28" s="128"/>
      <c r="S28" s="128"/>
      <c r="T28" s="128"/>
      <c r="U28" s="128"/>
    </row>
    <row r="29" spans="1:21" ht="5.25" customHeight="1" x14ac:dyDescent="0.2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</row>
    <row r="30" spans="1:21" customFormat="1" x14ac:dyDescent="0.25">
      <c r="A30" s="7" t="s">
        <v>65</v>
      </c>
      <c r="C30" s="19"/>
      <c r="D30" s="19"/>
      <c r="E30" s="20"/>
      <c r="F30" s="20"/>
      <c r="G30" s="20"/>
      <c r="H30" s="20"/>
      <c r="I30" s="20"/>
      <c r="J30" s="35"/>
      <c r="K30" s="35"/>
      <c r="L30" s="128"/>
      <c r="M30" s="1"/>
      <c r="N30" s="1"/>
    </row>
    <row r="31" spans="1:21" customFormat="1" x14ac:dyDescent="0.25">
      <c r="A31" s="168"/>
      <c r="B31" s="4"/>
      <c r="C31" s="4"/>
      <c r="D31" s="4"/>
      <c r="F31" s="4"/>
      <c r="G31" s="4"/>
      <c r="H31" s="4"/>
      <c r="K31" s="3"/>
    </row>
    <row r="32" spans="1:21" customFormat="1" ht="16.5" customHeight="1" x14ac:dyDescent="0.25">
      <c r="A32" s="67" t="s">
        <v>66</v>
      </c>
      <c r="B32" s="4"/>
      <c r="C32" s="4"/>
      <c r="D32" s="4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customFormat="1" ht="24" customHeight="1" x14ac:dyDescent="0.25">
      <c r="A33" s="82" t="s">
        <v>67</v>
      </c>
      <c r="B33" s="128"/>
      <c r="C33" s="4"/>
      <c r="D33" s="4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customFormat="1" ht="25.5" customHeight="1" x14ac:dyDescent="0.25">
      <c r="A34" s="82" t="s">
        <v>68</v>
      </c>
      <c r="B34" s="128"/>
      <c r="C34" s="4"/>
      <c r="D34" s="4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customFormat="1" ht="3.75" customHeight="1" x14ac:dyDescent="0.25">
      <c r="A35" s="7"/>
      <c r="B35" s="1"/>
      <c r="C35" s="3"/>
      <c r="D35" s="3"/>
      <c r="E35" s="35"/>
      <c r="F35" s="35"/>
      <c r="G35" s="35"/>
      <c r="H35" s="35"/>
      <c r="I35" s="35"/>
      <c r="J35" s="35"/>
      <c r="K35" s="35"/>
      <c r="L35" s="128"/>
      <c r="M35" s="1"/>
      <c r="N35" s="1"/>
    </row>
    <row r="36" spans="1:15" customFormat="1" ht="3.75" customHeight="1" x14ac:dyDescent="0.25">
      <c r="A36" s="7"/>
      <c r="B36" s="1"/>
      <c r="C36" s="3"/>
      <c r="D36" s="3"/>
      <c r="E36" s="35"/>
      <c r="F36" s="35"/>
      <c r="G36" s="35"/>
      <c r="H36" s="35"/>
      <c r="I36" s="35"/>
      <c r="J36" s="35"/>
      <c r="K36" s="35"/>
      <c r="L36" s="128"/>
      <c r="M36" s="1"/>
      <c r="N36" s="1"/>
    </row>
    <row r="37" spans="1:15" customFormat="1" ht="13.5" customHeight="1" x14ac:dyDescent="0.25">
      <c r="A37" s="9" t="s">
        <v>41</v>
      </c>
      <c r="B37" s="5"/>
      <c r="C37" s="5"/>
      <c r="D37" s="5"/>
      <c r="E37" s="5"/>
      <c r="F37" s="5"/>
      <c r="G37" s="5"/>
      <c r="K37" s="128"/>
    </row>
    <row r="38" spans="1:15" customFormat="1" x14ac:dyDescent="0.25">
      <c r="A38" s="128"/>
    </row>
    <row r="39" spans="1:15" customFormat="1" x14ac:dyDescent="0.25">
      <c r="B39" s="6" t="s">
        <v>42</v>
      </c>
      <c r="C39" s="128"/>
      <c r="D39" s="128"/>
      <c r="E39" s="8" t="s">
        <v>43</v>
      </c>
      <c r="F39" s="128"/>
    </row>
    <row r="40" spans="1:15" customFormat="1" x14ac:dyDescent="0.25">
      <c r="C40" s="128"/>
      <c r="D40" s="128"/>
    </row>
    <row r="41" spans="1:15" customFormat="1" x14ac:dyDescent="0.25">
      <c r="A41" s="128"/>
    </row>
    <row r="42" spans="1:15" customFormat="1" x14ac:dyDescent="0.25">
      <c r="A42" s="128"/>
    </row>
    <row r="43" spans="1:15" customFormat="1" x14ac:dyDescent="0.25">
      <c r="A43" s="128"/>
      <c r="C43" s="128"/>
      <c r="D43" s="128"/>
    </row>
    <row r="44" spans="1:15" customFormat="1" x14ac:dyDescent="0.25">
      <c r="A44" s="128"/>
      <c r="C44" s="128"/>
      <c r="D44" s="128"/>
    </row>
    <row r="45" spans="1:15" customFormat="1" x14ac:dyDescent="0.25">
      <c r="A45" t="s">
        <v>44</v>
      </c>
      <c r="C45" s="128"/>
      <c r="D45" s="128"/>
    </row>
    <row r="46" spans="1:15" customFormat="1" x14ac:dyDescent="0.25">
      <c r="C46" s="128"/>
      <c r="D46" s="128"/>
    </row>
    <row r="47" spans="1:15" x14ac:dyDescent="0.25">
      <c r="A47" s="128"/>
      <c r="B47" s="128"/>
      <c r="C47" t="s">
        <v>44</v>
      </c>
      <c r="D47"/>
      <c r="E47"/>
      <c r="F47"/>
      <c r="G47"/>
      <c r="H47"/>
      <c r="I47"/>
      <c r="J47" s="128"/>
      <c r="K47" s="128"/>
      <c r="L47" s="128"/>
      <c r="M47" s="128"/>
      <c r="N47" s="128"/>
      <c r="O47" s="128"/>
    </row>
    <row r="52" spans="3:9" x14ac:dyDescent="0.25">
      <c r="C52" s="91"/>
      <c r="D52" s="92"/>
      <c r="E52" s="92"/>
      <c r="F52" s="93"/>
      <c r="G52" s="94"/>
      <c r="H52" s="92"/>
      <c r="I52" s="92"/>
    </row>
    <row r="53" spans="3:9" x14ac:dyDescent="0.25">
      <c r="C53" s="91"/>
      <c r="D53" s="92"/>
      <c r="E53" s="6"/>
      <c r="F53" s="93"/>
      <c r="G53" s="94"/>
      <c r="H53" s="92"/>
      <c r="I53" s="92"/>
    </row>
    <row r="54" spans="3:9" x14ac:dyDescent="0.25">
      <c r="C54" s="169"/>
      <c r="D54" s="92"/>
      <c r="E54" s="92"/>
      <c r="F54" s="93"/>
      <c r="G54" s="92"/>
      <c r="H54" s="92"/>
      <c r="I54" s="92"/>
    </row>
    <row r="55" spans="3:9" x14ac:dyDescent="0.25">
      <c r="C55" s="169"/>
      <c r="D55"/>
      <c r="E55" s="128"/>
      <c r="F55" s="170"/>
      <c r="G55" s="171"/>
      <c r="H55" s="128"/>
      <c r="I55" s="128"/>
    </row>
  </sheetData>
  <sheetProtection insertRows="0" deleteRows="0" selectLockedCells="1"/>
  <mergeCells count="17">
    <mergeCell ref="N6:N7"/>
    <mergeCell ref="F6:F7"/>
    <mergeCell ref="G5:H5"/>
    <mergeCell ref="E5:F5"/>
    <mergeCell ref="I5:J5"/>
    <mergeCell ref="G6:G7"/>
    <mergeCell ref="L6:L7"/>
    <mergeCell ref="K6:K7"/>
    <mergeCell ref="J6:J7"/>
    <mergeCell ref="I6:I7"/>
    <mergeCell ref="H6:H7"/>
    <mergeCell ref="E6:E7"/>
    <mergeCell ref="D5:D7"/>
    <mergeCell ref="A5:A7"/>
    <mergeCell ref="M6:M7"/>
    <mergeCell ref="C5:C7"/>
    <mergeCell ref="B5:B7"/>
  </mergeCells>
  <phoneticPr fontId="14" type="noConversion"/>
  <conditionalFormatting sqref="M8:M27">
    <cfRule type="cellIs" dxfId="22" priority="7" stopIfTrue="1" operator="lessThanOrEqual">
      <formula>-0.101</formula>
    </cfRule>
    <cfRule type="cellIs" dxfId="21" priority="8" stopIfTrue="1" operator="between">
      <formula>-0.051</formula>
      <formula>-0.1</formula>
    </cfRule>
    <cfRule type="cellIs" dxfId="20" priority="9" stopIfTrue="1" operator="between">
      <formula>-0.00000000001</formula>
      <formula>-0.05</formula>
    </cfRule>
  </conditionalFormatting>
  <conditionalFormatting sqref="M28">
    <cfRule type="cellIs" dxfId="19" priority="1" stopIfTrue="1" operator="lessThanOrEqual">
      <formula>-0.101</formula>
    </cfRule>
    <cfRule type="cellIs" dxfId="18" priority="2" stopIfTrue="1" operator="between">
      <formula>-0.051</formula>
      <formula>-0.1</formula>
    </cfRule>
    <cfRule type="cellIs" dxfId="17" priority="3" stopIfTrue="1" operator="between">
      <formula>-0.00000000001</formula>
      <formula>-0.05</formula>
    </cfRule>
  </conditionalFormatting>
  <conditionalFormatting sqref="N8:N27">
    <cfRule type="cellIs" dxfId="16" priority="10" stopIfTrue="1" operator="greaterThanOrEqual">
      <formula>0.101</formula>
    </cfRule>
    <cfRule type="cellIs" dxfId="15" priority="11" stopIfTrue="1" operator="between">
      <formula>0.051</formula>
      <formula>0.1</formula>
    </cfRule>
    <cfRule type="cellIs" dxfId="14" priority="12" stopIfTrue="1" operator="between">
      <formula>0.000000001</formula>
      <formula>0.05</formula>
    </cfRule>
  </conditionalFormatting>
  <conditionalFormatting sqref="N28">
    <cfRule type="cellIs" dxfId="13" priority="4" stopIfTrue="1" operator="greaterThanOrEqual">
      <formula>0.101</formula>
    </cfRule>
    <cfRule type="cellIs" dxfId="12" priority="5" stopIfTrue="1" operator="between">
      <formula>0.051</formula>
      <formula>0.1</formula>
    </cfRule>
    <cfRule type="cellIs" dxfId="11" priority="6" stopIfTrue="1" operator="between">
      <formula>0.000000001</formula>
      <formula>0.05</formula>
    </cfRule>
  </conditionalFormatting>
  <printOptions horizontalCentered="1" verticalCentered="1"/>
  <pageMargins left="0.25" right="0.19685039370078741" top="0.27" bottom="0.21" header="0.15748031496062992" footer="0.11811023622047245"/>
  <pageSetup scale="58" fitToHeight="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E796-B624-497E-AB5D-14C4B13DF2BB}">
  <dimension ref="A1:BX28"/>
  <sheetViews>
    <sheetView showGridLines="0" topLeftCell="A14" zoomScale="90" zoomScaleNormal="90" workbookViewId="0">
      <selection activeCell="F14" sqref="F14"/>
    </sheetView>
  </sheetViews>
  <sheetFormatPr baseColWidth="10" defaultColWidth="8.88671875" defaultRowHeight="13.2" x14ac:dyDescent="0.25"/>
  <cols>
    <col min="1" max="1" width="32.33203125" style="197" customWidth="1"/>
    <col min="2" max="2" width="16" style="217" customWidth="1"/>
    <col min="3" max="3" width="18.6640625" style="197" customWidth="1"/>
    <col min="4" max="4" width="23" style="197" customWidth="1"/>
    <col min="5" max="6" width="17.6640625" style="217" customWidth="1"/>
    <col min="7" max="8" width="17.6640625" style="197" customWidth="1"/>
    <col min="9" max="9" width="18" style="197" customWidth="1"/>
    <col min="10" max="10" width="14.44140625" style="197" customWidth="1"/>
    <col min="11" max="11" width="0.109375" style="197" customWidth="1"/>
    <col min="12" max="12" width="8.88671875" style="197" hidden="1" customWidth="1"/>
    <col min="13" max="16384" width="8.88671875" style="197"/>
  </cols>
  <sheetData>
    <row r="1" spans="1:76" ht="3" customHeight="1" x14ac:dyDescent="0.25">
      <c r="A1" s="250"/>
      <c r="B1" s="250"/>
      <c r="C1" s="250"/>
      <c r="D1" s="250"/>
      <c r="E1" s="250"/>
      <c r="F1" s="250"/>
      <c r="G1" s="250"/>
      <c r="H1" s="250"/>
      <c r="I1" s="250"/>
      <c r="J1" s="250"/>
    </row>
    <row r="2" spans="1:76" ht="20.25" customHeight="1" x14ac:dyDescent="0.25">
      <c r="A2" s="251" t="s">
        <v>69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76" ht="20.25" customHeight="1" x14ac:dyDescent="0.25">
      <c r="A3" s="253" t="s">
        <v>167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76" s="199" customFormat="1" ht="24.75" customHeight="1" x14ac:dyDescent="0.3">
      <c r="A4" s="254" t="s">
        <v>70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76" ht="15.75" customHeight="1" x14ac:dyDescent="0.3">
      <c r="A5" s="255"/>
      <c r="B5" s="255"/>
      <c r="C5" s="255"/>
      <c r="D5" s="255"/>
      <c r="E5" s="255"/>
      <c r="F5" s="255"/>
      <c r="G5" s="255"/>
      <c r="H5" s="255"/>
      <c r="I5" s="255"/>
      <c r="J5" s="255"/>
    </row>
    <row r="6" spans="1:76" ht="9" customHeight="1" thickBot="1" x14ac:dyDescent="0.35">
      <c r="A6" s="200"/>
      <c r="B6" s="200"/>
      <c r="C6" s="200"/>
      <c r="D6" s="200"/>
      <c r="E6" s="200"/>
      <c r="F6" s="200"/>
      <c r="G6" s="200"/>
      <c r="H6" s="200"/>
      <c r="I6" s="200"/>
      <c r="J6" s="200"/>
    </row>
    <row r="7" spans="1:76" x14ac:dyDescent="0.25">
      <c r="A7" s="273" t="s">
        <v>71</v>
      </c>
      <c r="B7" s="275" t="s">
        <v>72</v>
      </c>
      <c r="C7" s="276"/>
      <c r="D7" s="277"/>
      <c r="E7" s="281" t="s">
        <v>73</v>
      </c>
      <c r="F7" s="282" t="s">
        <v>74</v>
      </c>
      <c r="G7" s="276"/>
      <c r="H7" s="276"/>
      <c r="I7" s="277"/>
      <c r="J7" s="286" t="s">
        <v>55</v>
      </c>
    </row>
    <row r="8" spans="1:76" x14ac:dyDescent="0.25">
      <c r="A8" s="274"/>
      <c r="B8" s="278"/>
      <c r="C8" s="279"/>
      <c r="D8" s="280"/>
      <c r="E8" s="262"/>
      <c r="F8" s="283"/>
      <c r="G8" s="284"/>
      <c r="H8" s="284"/>
      <c r="I8" s="285"/>
      <c r="J8" s="287"/>
    </row>
    <row r="9" spans="1:76" ht="0.75" customHeight="1" x14ac:dyDescent="0.25">
      <c r="A9" s="274"/>
      <c r="B9" s="278"/>
      <c r="C9" s="279"/>
      <c r="D9" s="280"/>
      <c r="E9" s="262"/>
      <c r="F9" s="261" t="s">
        <v>75</v>
      </c>
      <c r="G9" s="264" t="s">
        <v>76</v>
      </c>
      <c r="H9" s="265"/>
      <c r="I9" s="261" t="s">
        <v>77</v>
      </c>
      <c r="J9" s="287"/>
    </row>
    <row r="10" spans="1:76" ht="22.5" customHeight="1" x14ac:dyDescent="0.25">
      <c r="A10" s="274"/>
      <c r="B10" s="261" t="s">
        <v>78</v>
      </c>
      <c r="C10" s="269" t="s">
        <v>79</v>
      </c>
      <c r="D10" s="269" t="s">
        <v>80</v>
      </c>
      <c r="E10" s="262"/>
      <c r="F10" s="262"/>
      <c r="G10" s="271" t="s">
        <v>181</v>
      </c>
      <c r="H10" s="272"/>
      <c r="I10" s="266"/>
      <c r="J10" s="287"/>
    </row>
    <row r="11" spans="1:76" s="203" customFormat="1" ht="15.75" customHeight="1" x14ac:dyDescent="0.25">
      <c r="A11" s="274"/>
      <c r="B11" s="268"/>
      <c r="C11" s="270"/>
      <c r="D11" s="270"/>
      <c r="E11" s="262"/>
      <c r="F11" s="263"/>
      <c r="G11" s="201" t="s">
        <v>81</v>
      </c>
      <c r="H11" s="202" t="s">
        <v>82</v>
      </c>
      <c r="I11" s="267"/>
      <c r="J11" s="28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</row>
    <row r="12" spans="1:76" ht="66.75" customHeight="1" x14ac:dyDescent="0.25">
      <c r="A12" s="204" t="s">
        <v>84</v>
      </c>
      <c r="B12" s="205" t="s">
        <v>83</v>
      </c>
      <c r="C12" s="180" t="s">
        <v>85</v>
      </c>
      <c r="D12" s="206" t="s">
        <v>86</v>
      </c>
      <c r="E12" s="207" t="s">
        <v>87</v>
      </c>
      <c r="F12" s="207" t="s">
        <v>93</v>
      </c>
      <c r="G12" s="208">
        <v>2</v>
      </c>
      <c r="H12" s="208">
        <v>2.74</v>
      </c>
      <c r="I12" s="209">
        <f t="shared" ref="I12:I21" si="0">IF(G12=0,0,(H12/G12))</f>
        <v>1.37</v>
      </c>
      <c r="J12" s="210">
        <f t="shared" ref="J12:J21" si="1">+I12</f>
        <v>1.37</v>
      </c>
    </row>
    <row r="13" spans="1:76" ht="93.75" customHeight="1" x14ac:dyDescent="0.25">
      <c r="A13" s="204" t="s">
        <v>84</v>
      </c>
      <c r="B13" s="180" t="s">
        <v>83</v>
      </c>
      <c r="C13" s="211" t="s">
        <v>88</v>
      </c>
      <c r="D13" s="211" t="s">
        <v>89</v>
      </c>
      <c r="E13" s="207" t="s">
        <v>90</v>
      </c>
      <c r="F13" s="207" t="s">
        <v>93</v>
      </c>
      <c r="G13" s="212">
        <v>0.4</v>
      </c>
      <c r="H13" s="212">
        <v>0.56999999999999995</v>
      </c>
      <c r="I13" s="209">
        <f t="shared" si="0"/>
        <v>1.4249999999999998</v>
      </c>
      <c r="J13" s="210">
        <f t="shared" si="1"/>
        <v>1.4249999999999998</v>
      </c>
    </row>
    <row r="14" spans="1:76" ht="238.5" customHeight="1" x14ac:dyDescent="0.25">
      <c r="A14" s="204" t="s">
        <v>84</v>
      </c>
      <c r="B14" s="180" t="s">
        <v>83</v>
      </c>
      <c r="C14" s="211" t="s">
        <v>91</v>
      </c>
      <c r="D14" s="211" t="s">
        <v>92</v>
      </c>
      <c r="E14" s="207" t="s">
        <v>91</v>
      </c>
      <c r="F14" s="207" t="s">
        <v>93</v>
      </c>
      <c r="G14" s="212">
        <v>0.63</v>
      </c>
      <c r="H14" s="212">
        <v>0.63</v>
      </c>
      <c r="I14" s="209">
        <f t="shared" si="0"/>
        <v>1</v>
      </c>
      <c r="J14" s="210">
        <f t="shared" si="1"/>
        <v>1</v>
      </c>
    </row>
    <row r="15" spans="1:76" ht="177.75" customHeight="1" x14ac:dyDescent="0.25">
      <c r="A15" s="204" t="s">
        <v>84</v>
      </c>
      <c r="B15" s="180" t="s">
        <v>83</v>
      </c>
      <c r="C15" s="211" t="s">
        <v>94</v>
      </c>
      <c r="D15" s="211" t="s">
        <v>95</v>
      </c>
      <c r="E15" s="207" t="s">
        <v>96</v>
      </c>
      <c r="F15" s="207" t="s">
        <v>93</v>
      </c>
      <c r="G15" s="212">
        <v>0.45</v>
      </c>
      <c r="H15" s="212">
        <v>0.51</v>
      </c>
      <c r="I15" s="209">
        <f t="shared" si="0"/>
        <v>1.1333333333333333</v>
      </c>
      <c r="J15" s="210">
        <f t="shared" si="1"/>
        <v>1.1333333333333333</v>
      </c>
    </row>
    <row r="16" spans="1:76" ht="73.5" customHeight="1" x14ac:dyDescent="0.25">
      <c r="A16" s="204" t="s">
        <v>84</v>
      </c>
      <c r="B16" s="180" t="s">
        <v>83</v>
      </c>
      <c r="C16" s="211" t="s">
        <v>97</v>
      </c>
      <c r="D16" s="211" t="s">
        <v>98</v>
      </c>
      <c r="E16" s="207" t="s">
        <v>99</v>
      </c>
      <c r="F16" s="207" t="s">
        <v>93</v>
      </c>
      <c r="G16" s="212">
        <v>0.45</v>
      </c>
      <c r="H16" s="212">
        <v>0.33</v>
      </c>
      <c r="I16" s="209">
        <f t="shared" si="0"/>
        <v>0.73333333333333339</v>
      </c>
      <c r="J16" s="210">
        <f t="shared" si="1"/>
        <v>0.73333333333333339</v>
      </c>
    </row>
    <row r="17" spans="1:11" ht="241.5" customHeight="1" x14ac:dyDescent="0.25">
      <c r="A17" s="204" t="s">
        <v>84</v>
      </c>
      <c r="B17" s="180" t="s">
        <v>83</v>
      </c>
      <c r="C17" s="183" t="s">
        <v>100</v>
      </c>
      <c r="D17" s="211" t="s">
        <v>168</v>
      </c>
      <c r="E17" s="207" t="s">
        <v>101</v>
      </c>
      <c r="F17" s="207" t="s">
        <v>93</v>
      </c>
      <c r="G17" s="212">
        <v>1</v>
      </c>
      <c r="H17" s="212">
        <v>2</v>
      </c>
      <c r="I17" s="209">
        <f t="shared" si="0"/>
        <v>2</v>
      </c>
      <c r="J17" s="210">
        <f t="shared" si="1"/>
        <v>2</v>
      </c>
    </row>
    <row r="18" spans="1:11" ht="67.5" customHeight="1" x14ac:dyDescent="0.25">
      <c r="A18" s="204" t="s">
        <v>84</v>
      </c>
      <c r="B18" s="180" t="s">
        <v>83</v>
      </c>
      <c r="C18" s="183" t="s">
        <v>102</v>
      </c>
      <c r="D18" s="211" t="s">
        <v>103</v>
      </c>
      <c r="E18" s="207" t="s">
        <v>104</v>
      </c>
      <c r="F18" s="207" t="s">
        <v>93</v>
      </c>
      <c r="G18" s="212">
        <v>1</v>
      </c>
      <c r="H18" s="212">
        <v>1</v>
      </c>
      <c r="I18" s="209">
        <f t="shared" si="0"/>
        <v>1</v>
      </c>
      <c r="J18" s="210">
        <f t="shared" si="1"/>
        <v>1</v>
      </c>
    </row>
    <row r="19" spans="1:11" ht="102" customHeight="1" x14ac:dyDescent="0.25">
      <c r="A19" s="204" t="s">
        <v>84</v>
      </c>
      <c r="B19" s="180" t="s">
        <v>83</v>
      </c>
      <c r="C19" s="183" t="s">
        <v>105</v>
      </c>
      <c r="D19" s="211" t="s">
        <v>106</v>
      </c>
      <c r="E19" s="207" t="s">
        <v>107</v>
      </c>
      <c r="F19" s="207" t="s">
        <v>93</v>
      </c>
      <c r="G19" s="212">
        <v>1.35</v>
      </c>
      <c r="H19" s="212">
        <v>1.65</v>
      </c>
      <c r="I19" s="209">
        <f t="shared" si="0"/>
        <v>1.2222222222222221</v>
      </c>
      <c r="J19" s="210">
        <f t="shared" si="1"/>
        <v>1.2222222222222221</v>
      </c>
    </row>
    <row r="20" spans="1:11" ht="63" customHeight="1" x14ac:dyDescent="0.25">
      <c r="A20" s="204" t="s">
        <v>84</v>
      </c>
      <c r="B20" s="180" t="s">
        <v>83</v>
      </c>
      <c r="C20" s="183" t="s">
        <v>108</v>
      </c>
      <c r="D20" s="211" t="s">
        <v>109</v>
      </c>
      <c r="E20" s="207" t="s">
        <v>110</v>
      </c>
      <c r="F20" s="207" t="s">
        <v>93</v>
      </c>
      <c r="G20" s="212">
        <v>0.1</v>
      </c>
      <c r="H20" s="212">
        <v>0.04</v>
      </c>
      <c r="I20" s="209">
        <f t="shared" si="0"/>
        <v>0.39999999999999997</v>
      </c>
      <c r="J20" s="210">
        <f t="shared" si="1"/>
        <v>0.39999999999999997</v>
      </c>
    </row>
    <row r="21" spans="1:11" ht="112.5" customHeight="1" x14ac:dyDescent="0.25">
      <c r="A21" s="204" t="s">
        <v>84</v>
      </c>
      <c r="B21" s="180" t="s">
        <v>83</v>
      </c>
      <c r="C21" s="183" t="s">
        <v>111</v>
      </c>
      <c r="D21" s="211" t="s">
        <v>112</v>
      </c>
      <c r="E21" s="207" t="s">
        <v>113</v>
      </c>
      <c r="F21" s="207" t="s">
        <v>93</v>
      </c>
      <c r="G21" s="212">
        <v>0.06</v>
      </c>
      <c r="H21" s="212">
        <v>0.09</v>
      </c>
      <c r="I21" s="209">
        <f t="shared" si="0"/>
        <v>1.5</v>
      </c>
      <c r="J21" s="210">
        <f t="shared" si="1"/>
        <v>1.5</v>
      </c>
    </row>
    <row r="22" spans="1:11" ht="24.75" customHeight="1" x14ac:dyDescent="0.25">
      <c r="A22" s="172"/>
      <c r="B22" s="173"/>
      <c r="C22" s="174"/>
      <c r="D22" s="213"/>
      <c r="E22" s="214"/>
      <c r="F22" s="214"/>
      <c r="G22" s="215"/>
      <c r="H22" s="215"/>
      <c r="I22" s="215"/>
      <c r="J22" s="215"/>
      <c r="K22" s="184"/>
    </row>
    <row r="23" spans="1:11" s="216" customFormat="1" ht="39.75" customHeight="1" x14ac:dyDescent="0.25">
      <c r="A23" s="256" t="s">
        <v>114</v>
      </c>
      <c r="B23" s="257"/>
      <c r="C23" s="257"/>
      <c r="D23" s="257"/>
      <c r="E23" s="257"/>
      <c r="F23" s="257"/>
      <c r="G23" s="257"/>
      <c r="H23" s="257"/>
      <c r="I23" s="257"/>
      <c r="J23" s="257"/>
    </row>
    <row r="24" spans="1:11" ht="16.5" customHeight="1" x14ac:dyDescent="0.25">
      <c r="A24" s="258" t="s">
        <v>115</v>
      </c>
      <c r="B24" s="258"/>
      <c r="C24" s="258"/>
      <c r="D24" s="259"/>
      <c r="F24" s="260"/>
      <c r="G24" s="260"/>
      <c r="H24" s="260"/>
      <c r="I24" s="260"/>
      <c r="J24" s="260"/>
    </row>
    <row r="25" spans="1:11" ht="7.5" customHeight="1" x14ac:dyDescent="0.25">
      <c r="A25" s="218"/>
      <c r="B25" s="218"/>
      <c r="C25" s="218"/>
      <c r="D25" s="193"/>
    </row>
    <row r="28" spans="1:11" x14ac:dyDescent="0.25">
      <c r="G28" s="194"/>
    </row>
  </sheetData>
  <sheetProtection deleteRows="0" selectLockedCells="1"/>
  <mergeCells count="20">
    <mergeCell ref="A23:J23"/>
    <mergeCell ref="A24:D24"/>
    <mergeCell ref="F24:J24"/>
    <mergeCell ref="F9:F11"/>
    <mergeCell ref="G9:H9"/>
    <mergeCell ref="I9:I11"/>
    <mergeCell ref="B10:B11"/>
    <mergeCell ref="C10:C11"/>
    <mergeCell ref="D10:D11"/>
    <mergeCell ref="G10:H10"/>
    <mergeCell ref="A7:A11"/>
    <mergeCell ref="B7:D9"/>
    <mergeCell ref="E7:E11"/>
    <mergeCell ref="F7:I8"/>
    <mergeCell ref="J7:J11"/>
    <mergeCell ref="A1:J1"/>
    <mergeCell ref="A2:J2"/>
    <mergeCell ref="A3:J3"/>
    <mergeCell ref="A4:J4"/>
    <mergeCell ref="A5:J5"/>
  </mergeCells>
  <conditionalFormatting sqref="J12:J21">
    <cfRule type="cellIs" dxfId="10" priority="1" stopIfTrue="1" operator="between">
      <formula>0.000000000001</formula>
      <formula>0.899999999999</formula>
    </cfRule>
    <cfRule type="cellIs" dxfId="9" priority="2" stopIfTrue="1" operator="between">
      <formula>0.9</formula>
      <formula>0.999</formula>
    </cfRule>
    <cfRule type="cellIs" dxfId="8" priority="3" stopIfTrue="1" operator="greaterThanOrEqual">
      <formula>1</formula>
    </cfRule>
  </conditionalFormatting>
  <printOptions horizontalCentered="1" verticalCentered="1"/>
  <pageMargins left="0.62992125984251968" right="0.19685039370078741" top="0.19685039370078741" bottom="0.19685039370078741" header="0" footer="0.19685039370078741"/>
  <pageSetup scale="60" fitToHeight="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8A46-6C5C-4CD6-92DC-9EF1C2F64CEE}">
  <sheetPr>
    <tabColor indexed="50"/>
    <pageSetUpPr fitToPage="1"/>
  </sheetPr>
  <dimension ref="B2:M49"/>
  <sheetViews>
    <sheetView topLeftCell="D1" zoomScale="90" zoomScaleNormal="90" workbookViewId="0">
      <selection activeCell="D21" sqref="D21"/>
    </sheetView>
  </sheetViews>
  <sheetFormatPr baseColWidth="10" defaultColWidth="11.44140625" defaultRowHeight="13.2" x14ac:dyDescent="0.25"/>
  <cols>
    <col min="1" max="1" width="6.6640625" style="197" customWidth="1"/>
    <col min="2" max="2" width="12.33203125" style="197" customWidth="1"/>
    <col min="3" max="3" width="11.33203125" style="197" customWidth="1"/>
    <col min="4" max="4" width="79.44140625" style="197" bestFit="1" customWidth="1"/>
    <col min="5" max="5" width="28.33203125" style="197" customWidth="1"/>
    <col min="6" max="6" width="15.44140625" style="197" customWidth="1"/>
    <col min="7" max="7" width="16" style="197" customWidth="1"/>
    <col min="8" max="8" width="14.5546875" style="197" customWidth="1"/>
    <col min="9" max="10" width="12.109375" style="197" customWidth="1"/>
    <col min="11" max="11" width="15.44140625" style="197" customWidth="1"/>
    <col min="12" max="12" width="13" style="197" customWidth="1"/>
    <col min="13" max="13" width="12.88671875" style="197" customWidth="1"/>
    <col min="14" max="16384" width="11.44140625" style="197"/>
  </cols>
  <sheetData>
    <row r="2" spans="2:13" ht="15.6" x14ac:dyDescent="0.3">
      <c r="L2" s="175" t="s">
        <v>116</v>
      </c>
      <c r="M2" s="176"/>
    </row>
    <row r="3" spans="2:13" s="177" customFormat="1" ht="21" customHeight="1" x14ac:dyDescent="0.25">
      <c r="B3" s="288" t="s">
        <v>166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2:13" ht="10.5" customHeight="1" x14ac:dyDescent="0.2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</row>
    <row r="5" spans="2:13" s="193" customFormat="1" ht="37.5" customHeight="1" x14ac:dyDescent="0.25">
      <c r="B5" s="289" t="s">
        <v>117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7" spans="2:13" ht="18" x14ac:dyDescent="0.3">
      <c r="B7" s="291" t="s">
        <v>118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</row>
    <row r="8" spans="2:13" ht="7.5" customHeight="1" x14ac:dyDescent="0.25">
      <c r="B8" s="198"/>
      <c r="C8" s="186"/>
      <c r="D8" s="186"/>
      <c r="E8" s="178"/>
      <c r="F8" s="178"/>
      <c r="G8" s="178"/>
      <c r="H8" s="178"/>
      <c r="I8" s="178"/>
    </row>
    <row r="9" spans="2:13" x14ac:dyDescent="0.25">
      <c r="B9" s="292" t="s">
        <v>119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</row>
    <row r="10" spans="2:13" ht="16.5" customHeight="1" x14ac:dyDescent="0.25">
      <c r="B10" s="294" t="s">
        <v>47</v>
      </c>
      <c r="C10" s="294" t="s">
        <v>120</v>
      </c>
      <c r="D10" s="294" t="s">
        <v>121</v>
      </c>
      <c r="E10" s="294" t="s">
        <v>179</v>
      </c>
      <c r="F10" s="294" t="s">
        <v>180</v>
      </c>
      <c r="G10" s="294" t="s">
        <v>181</v>
      </c>
      <c r="H10" s="294"/>
      <c r="I10" s="295" t="s">
        <v>4</v>
      </c>
      <c r="J10" s="295"/>
      <c r="K10" s="295" t="s">
        <v>5</v>
      </c>
      <c r="L10" s="295"/>
    </row>
    <row r="11" spans="2:13" x14ac:dyDescent="0.25">
      <c r="B11" s="294"/>
      <c r="C11" s="294"/>
      <c r="D11" s="294"/>
      <c r="E11" s="294"/>
      <c r="F11" s="294"/>
      <c r="G11" s="294"/>
      <c r="H11" s="294"/>
      <c r="I11" s="196" t="s">
        <v>122</v>
      </c>
      <c r="J11" s="196" t="s">
        <v>123</v>
      </c>
      <c r="K11" s="294" t="s">
        <v>124</v>
      </c>
      <c r="L11" s="294" t="s">
        <v>125</v>
      </c>
    </row>
    <row r="12" spans="2:13" ht="32.25" customHeight="1" x14ac:dyDescent="0.25">
      <c r="B12" s="294"/>
      <c r="C12" s="294"/>
      <c r="D12" s="294"/>
      <c r="E12" s="294"/>
      <c r="F12" s="294"/>
      <c r="G12" s="195" t="s">
        <v>126</v>
      </c>
      <c r="H12" s="195" t="s">
        <v>127</v>
      </c>
      <c r="I12" s="179"/>
      <c r="J12" s="179"/>
      <c r="K12" s="294"/>
      <c r="L12" s="294"/>
    </row>
    <row r="13" spans="2:13" ht="12.75" customHeight="1" x14ac:dyDescent="0.25">
      <c r="B13" s="180">
        <v>3</v>
      </c>
      <c r="C13" s="180" t="s">
        <v>165</v>
      </c>
      <c r="D13" s="180" t="s">
        <v>152</v>
      </c>
      <c r="E13" s="181">
        <v>367</v>
      </c>
      <c r="F13" s="181">
        <v>386.2</v>
      </c>
      <c r="G13" s="181">
        <v>386.2</v>
      </c>
      <c r="H13" s="181">
        <v>366</v>
      </c>
      <c r="I13" s="181">
        <f>H13-G13</f>
        <v>-20.199999999999989</v>
      </c>
      <c r="J13" s="181">
        <f>((H13/G13)*100)-100</f>
        <v>-5.2304505437597157</v>
      </c>
      <c r="K13" s="182">
        <f>+J13</f>
        <v>-5.2304505437597157</v>
      </c>
      <c r="L13" s="182">
        <f>+J13</f>
        <v>-5.2304505437597157</v>
      </c>
    </row>
    <row r="14" spans="2:13" x14ac:dyDescent="0.25">
      <c r="B14" s="180"/>
      <c r="C14" s="180"/>
      <c r="D14" s="183"/>
      <c r="E14" s="181"/>
      <c r="F14" s="181"/>
      <c r="G14" s="181"/>
      <c r="H14" s="181"/>
      <c r="I14" s="181"/>
      <c r="J14" s="181"/>
      <c r="K14" s="182">
        <f>+J14</f>
        <v>0</v>
      </c>
      <c r="L14" s="182">
        <f>+J14</f>
        <v>0</v>
      </c>
    </row>
    <row r="15" spans="2:13" x14ac:dyDescent="0.25">
      <c r="I15" s="184"/>
      <c r="J15" s="185"/>
      <c r="K15" s="184"/>
    </row>
    <row r="16" spans="2:13" x14ac:dyDescent="0.25">
      <c r="B16" s="186" t="s">
        <v>128</v>
      </c>
    </row>
    <row r="17" spans="2:12" x14ac:dyDescent="0.25">
      <c r="B17" s="186"/>
    </row>
    <row r="18" spans="2:12" x14ac:dyDescent="0.25">
      <c r="B18" s="295" t="s">
        <v>129</v>
      </c>
      <c r="C18" s="295"/>
      <c r="D18" s="295"/>
      <c r="E18" s="295"/>
      <c r="F18" s="294" t="s">
        <v>73</v>
      </c>
      <c r="G18" s="294" t="s">
        <v>75</v>
      </c>
      <c r="H18" s="294" t="s">
        <v>130</v>
      </c>
      <c r="I18" s="295" t="s">
        <v>131</v>
      </c>
      <c r="J18" s="295"/>
      <c r="K18" s="295"/>
      <c r="L18" s="294" t="s">
        <v>5</v>
      </c>
    </row>
    <row r="19" spans="2:12" x14ac:dyDescent="0.25">
      <c r="B19" s="294" t="s">
        <v>132</v>
      </c>
      <c r="C19" s="294" t="s">
        <v>78</v>
      </c>
      <c r="D19" s="294" t="s">
        <v>133</v>
      </c>
      <c r="E19" s="294" t="s">
        <v>134</v>
      </c>
      <c r="F19" s="294"/>
      <c r="G19" s="294"/>
      <c r="H19" s="294"/>
      <c r="I19" s="295" t="s">
        <v>182</v>
      </c>
      <c r="J19" s="295"/>
      <c r="K19" s="294" t="s">
        <v>135</v>
      </c>
      <c r="L19" s="294"/>
    </row>
    <row r="20" spans="2:12" ht="18.75" customHeight="1" x14ac:dyDescent="0.25">
      <c r="B20" s="294"/>
      <c r="C20" s="294"/>
      <c r="D20" s="294"/>
      <c r="E20" s="294"/>
      <c r="F20" s="294"/>
      <c r="G20" s="294"/>
      <c r="H20" s="294"/>
      <c r="I20" s="196" t="s">
        <v>81</v>
      </c>
      <c r="J20" s="196" t="s">
        <v>82</v>
      </c>
      <c r="K20" s="294"/>
      <c r="L20" s="294"/>
    </row>
    <row r="21" spans="2:12" ht="110.25" customHeight="1" x14ac:dyDescent="0.25">
      <c r="B21" s="180" t="s">
        <v>153</v>
      </c>
      <c r="C21" s="180" t="s">
        <v>83</v>
      </c>
      <c r="D21" s="192" t="s">
        <v>154</v>
      </c>
      <c r="E21" s="192" t="s">
        <v>155</v>
      </c>
      <c r="F21" s="207" t="s">
        <v>99</v>
      </c>
      <c r="G21" s="207" t="s">
        <v>93</v>
      </c>
      <c r="H21" s="180"/>
      <c r="I21" s="212">
        <v>0.45</v>
      </c>
      <c r="J21" s="212">
        <v>0.33</v>
      </c>
      <c r="K21" s="219">
        <f>J21-I21</f>
        <v>-0.12</v>
      </c>
      <c r="L21" s="187">
        <f>(J21/I21)*100</f>
        <v>73.333333333333343</v>
      </c>
    </row>
    <row r="22" spans="2:12" ht="74.25" customHeight="1" x14ac:dyDescent="0.25">
      <c r="B22" s="180" t="s">
        <v>153</v>
      </c>
      <c r="C22" s="180" t="s">
        <v>83</v>
      </c>
      <c r="D22" s="192" t="s">
        <v>156</v>
      </c>
      <c r="E22" s="192" t="s">
        <v>157</v>
      </c>
      <c r="F22" s="207" t="s">
        <v>87</v>
      </c>
      <c r="G22" s="207" t="s">
        <v>93</v>
      </c>
      <c r="H22" s="180"/>
      <c r="I22" s="208">
        <v>2</v>
      </c>
      <c r="J22" s="208">
        <v>2.74</v>
      </c>
      <c r="K22" s="219">
        <f>J22-I22</f>
        <v>0.74000000000000021</v>
      </c>
      <c r="L22" s="187">
        <f t="shared" ref="L22:L25" si="0">(J22/I22)*100</f>
        <v>137</v>
      </c>
    </row>
    <row r="23" spans="2:12" ht="73.5" customHeight="1" x14ac:dyDescent="0.25">
      <c r="B23" s="180" t="s">
        <v>153</v>
      </c>
      <c r="C23" s="180" t="s">
        <v>83</v>
      </c>
      <c r="D23" s="192" t="s">
        <v>158</v>
      </c>
      <c r="E23" s="220" t="s">
        <v>159</v>
      </c>
      <c r="F23" s="207" t="s">
        <v>107</v>
      </c>
      <c r="G23" s="207" t="s">
        <v>93</v>
      </c>
      <c r="H23" s="180"/>
      <c r="I23" s="208">
        <v>1.35</v>
      </c>
      <c r="J23" s="208">
        <v>1.65</v>
      </c>
      <c r="K23" s="219">
        <f>J23-I23</f>
        <v>0.29999999999999982</v>
      </c>
      <c r="L23" s="187">
        <f t="shared" si="0"/>
        <v>122.22222222222221</v>
      </c>
    </row>
    <row r="24" spans="2:12" ht="220.5" customHeight="1" x14ac:dyDescent="0.25">
      <c r="B24" s="180" t="s">
        <v>153</v>
      </c>
      <c r="C24" s="180" t="s">
        <v>83</v>
      </c>
      <c r="D24" s="192" t="s">
        <v>160</v>
      </c>
      <c r="E24" s="192" t="s">
        <v>161</v>
      </c>
      <c r="F24" s="207" t="s">
        <v>101</v>
      </c>
      <c r="G24" s="207" t="s">
        <v>93</v>
      </c>
      <c r="H24" s="180"/>
      <c r="I24" s="212">
        <v>1</v>
      </c>
      <c r="J24" s="212">
        <v>2</v>
      </c>
      <c r="K24" s="219">
        <f>J24-I24</f>
        <v>1</v>
      </c>
      <c r="L24" s="187">
        <f t="shared" si="0"/>
        <v>200</v>
      </c>
    </row>
    <row r="25" spans="2:12" ht="204" customHeight="1" x14ac:dyDescent="0.25">
      <c r="B25" s="180" t="s">
        <v>153</v>
      </c>
      <c r="C25" s="180" t="s">
        <v>83</v>
      </c>
      <c r="D25" s="192" t="s">
        <v>162</v>
      </c>
      <c r="E25" s="192" t="s">
        <v>163</v>
      </c>
      <c r="F25" s="207" t="s">
        <v>91</v>
      </c>
      <c r="G25" s="207" t="s">
        <v>93</v>
      </c>
      <c r="H25" s="180"/>
      <c r="I25" s="212">
        <v>0.625</v>
      </c>
      <c r="J25" s="212">
        <v>0.63</v>
      </c>
      <c r="K25" s="219">
        <f>J25-I25</f>
        <v>5.0000000000000044E-3</v>
      </c>
      <c r="L25" s="187">
        <f t="shared" si="0"/>
        <v>100.8</v>
      </c>
    </row>
    <row r="26" spans="2:12" ht="6" customHeight="1" x14ac:dyDescent="0.25">
      <c r="B26" s="188"/>
      <c r="C26" s="188"/>
      <c r="D26" s="188"/>
      <c r="E26" s="188"/>
      <c r="F26" s="188"/>
      <c r="G26" s="188"/>
      <c r="H26" s="188"/>
      <c r="I26" s="188"/>
      <c r="J26" s="188"/>
      <c r="K26" s="221"/>
      <c r="L26" s="188"/>
    </row>
    <row r="27" spans="2:12" ht="6" customHeight="1" x14ac:dyDescent="0.25">
      <c r="B27" s="188"/>
      <c r="C27" s="188"/>
      <c r="D27" s="188"/>
      <c r="E27" s="188"/>
      <c r="F27" s="188"/>
      <c r="G27" s="188"/>
      <c r="H27" s="188"/>
      <c r="I27" s="188"/>
      <c r="J27" s="188"/>
      <c r="K27" s="221"/>
      <c r="L27" s="188"/>
    </row>
    <row r="28" spans="2:12" ht="25.5" customHeight="1" x14ac:dyDescent="0.25">
      <c r="B28" s="256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2:12" ht="6" customHeight="1" x14ac:dyDescent="0.25">
      <c r="B29" s="188"/>
      <c r="C29" s="188"/>
      <c r="D29" s="188"/>
      <c r="E29" s="188"/>
      <c r="F29" s="188"/>
      <c r="G29" s="188"/>
      <c r="H29" s="188"/>
      <c r="I29" s="188"/>
      <c r="J29" s="188"/>
      <c r="K29" s="221"/>
      <c r="L29" s="188"/>
    </row>
    <row r="30" spans="2:12" x14ac:dyDescent="0.25">
      <c r="B30" s="186" t="s">
        <v>136</v>
      </c>
      <c r="C30" s="188"/>
      <c r="D30" s="188"/>
      <c r="E30" s="188"/>
      <c r="F30" s="188"/>
      <c r="G30" s="188"/>
      <c r="H30" s="188"/>
      <c r="I30" s="188"/>
      <c r="J30" s="188"/>
      <c r="K30" s="221"/>
      <c r="L30" s="188"/>
    </row>
    <row r="31" spans="2:12" ht="18" customHeight="1" x14ac:dyDescent="0.25">
      <c r="B31" s="189" t="s">
        <v>164</v>
      </c>
      <c r="C31" s="188"/>
      <c r="D31" s="188"/>
      <c r="E31" s="188"/>
      <c r="F31" s="188"/>
      <c r="G31" s="188"/>
      <c r="H31" s="188"/>
      <c r="I31" s="188"/>
      <c r="J31" s="188"/>
      <c r="K31" s="221"/>
      <c r="L31" s="188"/>
    </row>
    <row r="32" spans="2:12" ht="35.25" customHeight="1" x14ac:dyDescent="0.25">
      <c r="B32" s="256" t="s">
        <v>137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2:12" ht="32.25" customHeight="1" x14ac:dyDescent="0.25">
      <c r="B33" s="256" t="s">
        <v>114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2:12" ht="19.5" customHeight="1" x14ac:dyDescent="0.25">
      <c r="B34" s="189" t="s">
        <v>138</v>
      </c>
      <c r="C34" s="190"/>
      <c r="D34" s="190"/>
      <c r="E34" s="188"/>
      <c r="F34" s="188"/>
      <c r="G34" s="188"/>
      <c r="H34" s="188"/>
      <c r="I34" s="188"/>
      <c r="J34" s="188"/>
      <c r="K34" s="221"/>
      <c r="L34" s="188"/>
    </row>
    <row r="35" spans="2:12" x14ac:dyDescent="0.25">
      <c r="B35" s="188"/>
      <c r="C35" s="188"/>
      <c r="D35" s="188"/>
      <c r="E35" s="188"/>
      <c r="F35" s="188"/>
      <c r="G35" s="188"/>
      <c r="H35" s="188"/>
      <c r="I35" s="188"/>
      <c r="J35" s="188"/>
      <c r="K35" s="221"/>
      <c r="L35" s="188"/>
    </row>
    <row r="36" spans="2:12" x14ac:dyDescent="0.25">
      <c r="B36" s="297" t="s">
        <v>42</v>
      </c>
      <c r="C36" s="297"/>
      <c r="D36" s="297"/>
      <c r="E36" s="191"/>
      <c r="F36" s="297" t="s">
        <v>43</v>
      </c>
      <c r="G36" s="297"/>
      <c r="H36" s="297"/>
      <c r="I36" s="191"/>
      <c r="J36" s="191"/>
      <c r="K36" s="222"/>
      <c r="L36" s="191"/>
    </row>
    <row r="37" spans="2:12" x14ac:dyDescent="0.25">
      <c r="B37" s="188"/>
      <c r="C37" s="188"/>
      <c r="D37" s="188"/>
      <c r="E37" s="188"/>
      <c r="F37" s="188"/>
      <c r="G37" s="188"/>
      <c r="H37" s="188"/>
      <c r="I37" s="188"/>
      <c r="J37" s="188"/>
      <c r="K37" s="221"/>
      <c r="L37" s="188"/>
    </row>
    <row r="38" spans="2:12" x14ac:dyDescent="0.25">
      <c r="B38" s="180" t="s">
        <v>139</v>
      </c>
      <c r="C38" s="296" t="s">
        <v>140</v>
      </c>
      <c r="D38" s="296"/>
      <c r="E38" s="188"/>
      <c r="F38" s="180" t="s">
        <v>139</v>
      </c>
      <c r="G38" s="296" t="s">
        <v>140</v>
      </c>
      <c r="H38" s="296"/>
      <c r="I38" s="188"/>
      <c r="J38" s="188"/>
      <c r="K38" s="221"/>
      <c r="L38" s="188"/>
    </row>
    <row r="39" spans="2:12" x14ac:dyDescent="0.25">
      <c r="B39" s="180" t="s">
        <v>141</v>
      </c>
      <c r="C39" s="299" t="s">
        <v>142</v>
      </c>
      <c r="D39" s="299"/>
      <c r="E39" s="188"/>
      <c r="F39" s="180" t="s">
        <v>141</v>
      </c>
      <c r="G39" s="299" t="s">
        <v>142</v>
      </c>
      <c r="H39" s="299"/>
      <c r="I39" s="188"/>
      <c r="J39" s="188"/>
      <c r="K39" s="221"/>
      <c r="L39" s="188"/>
    </row>
    <row r="40" spans="2:12" x14ac:dyDescent="0.25">
      <c r="B40" s="180" t="s">
        <v>143</v>
      </c>
      <c r="C40" s="298" t="s">
        <v>144</v>
      </c>
      <c r="D40" s="298"/>
      <c r="E40" s="188"/>
      <c r="F40" s="180" t="s">
        <v>143</v>
      </c>
      <c r="G40" s="298" t="s">
        <v>144</v>
      </c>
      <c r="H40" s="298"/>
      <c r="I40" s="188"/>
      <c r="J40" s="188"/>
      <c r="K40" s="221"/>
      <c r="L40" s="188"/>
    </row>
    <row r="41" spans="2:12" x14ac:dyDescent="0.25">
      <c r="B41" s="188"/>
      <c r="C41" s="188"/>
      <c r="D41" s="188"/>
      <c r="E41" s="188"/>
      <c r="F41" s="188"/>
      <c r="G41" s="188"/>
      <c r="H41" s="188"/>
      <c r="I41" s="188"/>
      <c r="J41" s="188"/>
      <c r="K41" s="221"/>
      <c r="L41" s="188"/>
    </row>
    <row r="42" spans="2:12" ht="3.75" customHeight="1" x14ac:dyDescent="0.25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</row>
    <row r="43" spans="2:12" ht="6.75" customHeight="1" x14ac:dyDescent="0.25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</row>
    <row r="44" spans="2:12" x14ac:dyDescent="0.25">
      <c r="B44" s="186" t="s">
        <v>145</v>
      </c>
      <c r="C44" s="191"/>
      <c r="D44" s="191"/>
      <c r="E44" s="188"/>
      <c r="F44" s="188"/>
      <c r="G44" s="188"/>
      <c r="H44" s="188"/>
      <c r="I44" s="188"/>
      <c r="J44" s="188"/>
      <c r="K44" s="188"/>
      <c r="L44" s="188"/>
    </row>
    <row r="45" spans="2:12" x14ac:dyDescent="0.25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</row>
    <row r="46" spans="2:12" x14ac:dyDescent="0.25">
      <c r="B46" s="180" t="s">
        <v>139</v>
      </c>
      <c r="C46" s="296" t="s">
        <v>146</v>
      </c>
      <c r="D46" s="296"/>
      <c r="E46" s="188"/>
      <c r="F46" s="188"/>
      <c r="G46" s="188"/>
      <c r="H46" s="188"/>
      <c r="I46" s="188"/>
      <c r="J46" s="188"/>
      <c r="K46" s="188"/>
      <c r="L46" s="188"/>
    </row>
    <row r="47" spans="2:12" x14ac:dyDescent="0.25">
      <c r="B47" s="180" t="s">
        <v>141</v>
      </c>
      <c r="C47" s="299" t="s">
        <v>147</v>
      </c>
      <c r="D47" s="299"/>
      <c r="E47" s="188"/>
      <c r="F47" s="188"/>
      <c r="G47" s="188"/>
      <c r="H47" s="188"/>
      <c r="I47" s="188"/>
      <c r="J47" s="188"/>
      <c r="K47" s="188"/>
      <c r="L47" s="188"/>
    </row>
    <row r="48" spans="2:12" x14ac:dyDescent="0.25">
      <c r="B48" s="180" t="s">
        <v>143</v>
      </c>
      <c r="C48" s="298" t="s">
        <v>148</v>
      </c>
      <c r="D48" s="298"/>
      <c r="E48" s="188"/>
      <c r="F48" s="188"/>
      <c r="G48" s="188"/>
      <c r="H48" s="188"/>
      <c r="I48" s="188"/>
      <c r="J48" s="188"/>
      <c r="K48" s="188"/>
      <c r="L48" s="188"/>
    </row>
    <row r="49" spans="2:12" x14ac:dyDescent="0.25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</row>
  </sheetData>
  <mergeCells count="40">
    <mergeCell ref="C48:D48"/>
    <mergeCell ref="C39:D39"/>
    <mergeCell ref="G39:H39"/>
    <mergeCell ref="C40:D40"/>
    <mergeCell ref="G40:H40"/>
    <mergeCell ref="C46:D46"/>
    <mergeCell ref="C47:D47"/>
    <mergeCell ref="L18:L20"/>
    <mergeCell ref="C38:D38"/>
    <mergeCell ref="G38:H38"/>
    <mergeCell ref="B19:B20"/>
    <mergeCell ref="C19:C20"/>
    <mergeCell ref="D19:D20"/>
    <mergeCell ref="E19:E20"/>
    <mergeCell ref="B28:L28"/>
    <mergeCell ref="B32:L32"/>
    <mergeCell ref="B33:L33"/>
    <mergeCell ref="B36:D36"/>
    <mergeCell ref="F36:H36"/>
    <mergeCell ref="B18:E18"/>
    <mergeCell ref="F18:F20"/>
    <mergeCell ref="G18:G20"/>
    <mergeCell ref="H18:H20"/>
    <mergeCell ref="I18:K18"/>
    <mergeCell ref="I19:J19"/>
    <mergeCell ref="K19:K20"/>
    <mergeCell ref="B3:L4"/>
    <mergeCell ref="B5:L5"/>
    <mergeCell ref="B7:L7"/>
    <mergeCell ref="B9:L9"/>
    <mergeCell ref="B10:B12"/>
    <mergeCell ref="C10:C12"/>
    <mergeCell ref="D10:D12"/>
    <mergeCell ref="E10:E12"/>
    <mergeCell ref="F10:F12"/>
    <mergeCell ref="G10:H11"/>
    <mergeCell ref="I10:J10"/>
    <mergeCell ref="K10:L10"/>
    <mergeCell ref="K11:K12"/>
    <mergeCell ref="L11:L12"/>
  </mergeCells>
  <conditionalFormatting sqref="K13:K14">
    <cfRule type="cellIs" dxfId="7" priority="4" stopIfTrue="1" operator="lessThan">
      <formula>-10</formula>
    </cfRule>
    <cfRule type="cellIs" dxfId="6" priority="5" stopIfTrue="1" operator="between">
      <formula>-5</formula>
      <formula>-10</formula>
    </cfRule>
    <cfRule type="cellIs" dxfId="5" priority="6" stopIfTrue="1" operator="lessThan">
      <formula>-0.5</formula>
    </cfRule>
  </conditionalFormatting>
  <conditionalFormatting sqref="L13:L14">
    <cfRule type="cellIs" dxfId="4" priority="1" stopIfTrue="1" operator="between">
      <formula>5</formula>
      <formula>10</formula>
    </cfRule>
    <cfRule type="cellIs" dxfId="3" priority="2" stopIfTrue="1" operator="greaterThan">
      <formula>10</formula>
    </cfRule>
    <cfRule type="cellIs" priority="3" stopIfTrue="1" operator="lessThan">
      <formula>5</formula>
    </cfRule>
  </conditionalFormatting>
  <conditionalFormatting sqref="L21:L25">
    <cfRule type="cellIs" dxfId="2" priority="7" stopIfTrue="1" operator="lessThan">
      <formula>90</formula>
    </cfRule>
    <cfRule type="cellIs" dxfId="1" priority="8" stopIfTrue="1" operator="between">
      <formula>90</formula>
      <formula>99</formula>
    </cfRule>
    <cfRule type="cellIs" dxfId="0" priority="9" stopIfTrue="1" operator="between">
      <formula>100</formula>
      <formula>1000</formula>
    </cfRule>
  </conditionalFormatting>
  <printOptions horizontalCentered="1" verticalCentered="1"/>
  <pageMargins left="0.59055118110236227" right="0.59055118110236227" top="0.25" bottom="0.22" header="0" footer="0"/>
  <pageSetup scale="46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I7"/>
  <sheetViews>
    <sheetView tabSelected="1" topLeftCell="A18" workbookViewId="0">
      <selection activeCell="L18" sqref="L18"/>
    </sheetView>
  </sheetViews>
  <sheetFormatPr baseColWidth="10" defaultColWidth="11.44140625" defaultRowHeight="13.2" x14ac:dyDescent="0.25"/>
  <sheetData>
    <row r="5" spans="2:9" x14ac:dyDescent="0.25">
      <c r="B5" t="s">
        <v>149</v>
      </c>
    </row>
    <row r="7" spans="2:9" ht="15.6" x14ac:dyDescent="0.3">
      <c r="I7" s="102" t="s">
        <v>150</v>
      </c>
    </row>
  </sheetData>
  <phoneticPr fontId="14" type="noConversion"/>
  <printOptions horizontalCentered="1" verticalCentered="1"/>
  <pageMargins left="0.39370078740157483" right="0.39370078740157483" top="0.39370078740157483" bottom="0.39370078740157483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COMPORT_GTO (ENTIDADES)</vt:lpstr>
      <vt:lpstr>CATEGORIAS PROGRAMATICAS</vt:lpstr>
      <vt:lpstr>INDICADORES DE DESEMPEÑO</vt:lpstr>
      <vt:lpstr>GASTO Pp IND DESEMP</vt:lpstr>
      <vt:lpstr>CRITERIOS SEMAFOROS</vt:lpstr>
      <vt:lpstr>'CATEGORIAS PROGRAMATICAS'!Área_de_impresión</vt:lpstr>
      <vt:lpstr>'COMPORT_GTO (ENTIDADES)'!Área_de_impresión</vt:lpstr>
      <vt:lpstr>'CRITERIOS SEMAFOROS'!Área_de_impresión</vt:lpstr>
      <vt:lpstr>'GASTO Pp IND DESEMP'!Área_de_impresión</vt:lpstr>
      <vt:lpstr>'INDICADORES DE DESEMPEÑO'!Área_de_impresión</vt:lpstr>
      <vt:lpstr>'CRITERIOS SEMAFOROS'!OLE_LINK2</vt:lpstr>
      <vt:lpstr>'CATEGORIAS PROGRAMATICAS'!Títulos_a_imprimir</vt:lpstr>
      <vt:lpstr>'INDICADORES DE DESEMPEÑO'!Títulos_a_imprimir</vt:lpstr>
    </vt:vector>
  </TitlesOfParts>
  <Company>secodam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dc:description>Versión 17 de junio de 2011.</dc:description>
  <cp:lastModifiedBy>Elizabeth Torres Suarez</cp:lastModifiedBy>
  <cp:revision/>
  <cp:lastPrinted>2023-05-04T20:41:21Z</cp:lastPrinted>
  <dcterms:created xsi:type="dcterms:W3CDTF">2001-08-03T16:37:07Z</dcterms:created>
  <dcterms:modified xsi:type="dcterms:W3CDTF">2023-05-04T20:41:22Z</dcterms:modified>
</cp:coreProperties>
</file>