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20. CUADROS DEL SISTEMA DE EVALUACIÓN DEL DESEMPEÑO SED\"/>
    </mc:Choice>
  </mc:AlternateContent>
  <xr:revisionPtr revIDLastSave="0" documentId="13_ncr:1_{847B5BBD-23BC-4BF9-AD5F-C17296ECB367}" xr6:coauthVersionLast="47" xr6:coauthVersionMax="47" xr10:uidLastSave="{00000000-0000-0000-0000-000000000000}"/>
  <bookViews>
    <workbookView xWindow="-108" yWindow="-108" windowWidth="23256" windowHeight="12576" tabRatio="748" activeTab="4" xr2:uid="{00000000-000D-0000-FFFF-FFFF00000000}"/>
  </bookViews>
  <sheets>
    <sheet name="COMPORT_GTO (ENTIDADES)" sheetId="3" r:id="rId1"/>
    <sheet name="CATEGORIAS PROGRAMATICAS" sheetId="15" r:id="rId2"/>
    <sheet name="INDICADORES DE DESEMPEÑO" sheetId="17" r:id="rId3"/>
    <sheet name="GASTO Pp IND DESEMP" sheetId="18" r:id="rId4"/>
    <sheet name="CRITERIOS SEMAFOROS" sheetId="13" r:id="rId5"/>
  </sheets>
  <externalReferences>
    <externalReference r:id="rId6"/>
  </externalReferences>
  <definedNames>
    <definedName name="_xlnm._FilterDatabase" localSheetId="1" hidden="1">'CATEGORIAS PROGRAMATICAS'!#REF!</definedName>
    <definedName name="ai" localSheetId="3">'[1]INDICADORES DE DESEMPEÑO'!#REF!</definedName>
    <definedName name="ai" localSheetId="2">'INDICADORES DE DESEMPEÑO'!#REF!</definedName>
    <definedName name="ai">#REF!</definedName>
    <definedName name="_xlnm.Print_Area" localSheetId="1">'CATEGORIAS PROGRAMATICAS'!$A$1:$N$49</definedName>
    <definedName name="_xlnm.Print_Area" localSheetId="0">'COMPORT_GTO (ENTIDADES)'!$A$1:$L$41</definedName>
    <definedName name="_xlnm.Print_Area" localSheetId="4">'CRITERIOS SEMAFOROS'!$C$7:$J$66</definedName>
    <definedName name="_xlnm.Print_Area" localSheetId="3">'GASTO Pp IND DESEMP'!$B$2:$L$49</definedName>
    <definedName name="_xlnm.Print_Area" localSheetId="2">'INDICADORES DE DESEMPEÑO'!$A$2:$J$33</definedName>
    <definedName name="OLE_LINK2" localSheetId="4">'CRITERIOS SEMAFOROS'!$I$7</definedName>
    <definedName name="_xlnm.Print_Titles" localSheetId="1">'CATEGORIAS PROGRAMATICAS'!$1:$7</definedName>
    <definedName name="_xlnm.Print_Titles" localSheetId="2">'INDICADORES DE DESEMPEÑO'!$2:$11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8" l="1"/>
  <c r="K25" i="18"/>
  <c r="L24" i="18"/>
  <c r="K24" i="18"/>
  <c r="L23" i="18"/>
  <c r="K23" i="18"/>
  <c r="L22" i="18"/>
  <c r="K22" i="18"/>
  <c r="L21" i="18"/>
  <c r="K21" i="18"/>
  <c r="L14" i="18"/>
  <c r="K14" i="18"/>
  <c r="J13" i="18"/>
  <c r="L13" i="18" s="1"/>
  <c r="I13" i="18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J14" i="17"/>
  <c r="I14" i="17"/>
  <c r="J13" i="17"/>
  <c r="I13" i="17"/>
  <c r="J12" i="17"/>
  <c r="I12" i="17"/>
  <c r="K13" i="18" l="1"/>
  <c r="H26" i="15"/>
  <c r="G26" i="15"/>
  <c r="F26" i="15"/>
  <c r="E26" i="15"/>
  <c r="I26" i="15"/>
  <c r="D26" i="15"/>
  <c r="I18" i="15"/>
  <c r="L18" i="15"/>
  <c r="J18" i="15"/>
  <c r="K18" i="15"/>
  <c r="I19" i="15"/>
  <c r="J19" i="15"/>
  <c r="I20" i="15"/>
  <c r="L20" i="15"/>
  <c r="J20" i="15"/>
  <c r="K20" i="15"/>
  <c r="I21" i="15"/>
  <c r="J21" i="15"/>
  <c r="I22" i="15"/>
  <c r="L22" i="15"/>
  <c r="J22" i="15"/>
  <c r="K22" i="15"/>
  <c r="K19" i="15"/>
  <c r="K21" i="15"/>
  <c r="M18" i="15"/>
  <c r="N18" i="15"/>
  <c r="M22" i="15"/>
  <c r="N22" i="15"/>
  <c r="M20" i="15"/>
  <c r="N20" i="15"/>
  <c r="L21" i="15"/>
  <c r="L19" i="15"/>
  <c r="N19" i="15"/>
  <c r="M19" i="15"/>
  <c r="N21" i="15"/>
  <c r="M21" i="15"/>
  <c r="M25" i="15"/>
  <c r="I8" i="15"/>
  <c r="J8" i="15"/>
  <c r="I9" i="15"/>
  <c r="J9" i="15"/>
  <c r="I10" i="15"/>
  <c r="J10" i="15"/>
  <c r="K10" i="15"/>
  <c r="I11" i="15"/>
  <c r="J11" i="15"/>
  <c r="K11" i="15"/>
  <c r="L11" i="15"/>
  <c r="M11" i="15"/>
  <c r="I12" i="15"/>
  <c r="L12" i="15"/>
  <c r="J12" i="15"/>
  <c r="I13" i="15"/>
  <c r="L13" i="15"/>
  <c r="M13" i="15"/>
  <c r="J13" i="15"/>
  <c r="I14" i="15"/>
  <c r="J14" i="15"/>
  <c r="I15" i="15"/>
  <c r="L15" i="15"/>
  <c r="J15" i="15"/>
  <c r="I16" i="15"/>
  <c r="J16" i="15"/>
  <c r="K16" i="15"/>
  <c r="I17" i="15"/>
  <c r="J17" i="15"/>
  <c r="K17" i="15"/>
  <c r="M23" i="15"/>
  <c r="D24" i="15"/>
  <c r="D27" i="15"/>
  <c r="E24" i="15"/>
  <c r="F24" i="15"/>
  <c r="G24" i="15"/>
  <c r="H24" i="15"/>
  <c r="F10" i="3"/>
  <c r="C10" i="3"/>
  <c r="L10" i="3"/>
  <c r="F23" i="3"/>
  <c r="G23" i="3" s="1"/>
  <c r="C23" i="3"/>
  <c r="L14" i="3"/>
  <c r="L13" i="3"/>
  <c r="L12" i="3"/>
  <c r="L11" i="3"/>
  <c r="E10" i="3"/>
  <c r="E23" i="3"/>
  <c r="G25" i="3"/>
  <c r="G24" i="3"/>
  <c r="G14" i="3"/>
  <c r="H14" i="3"/>
  <c r="G13" i="3"/>
  <c r="H13" i="3"/>
  <c r="G12" i="3"/>
  <c r="H12" i="3"/>
  <c r="G11" i="3"/>
  <c r="H11" i="3"/>
  <c r="G20" i="3"/>
  <c r="I20" i="3"/>
  <c r="G19" i="3"/>
  <c r="G18" i="3"/>
  <c r="I18" i="3"/>
  <c r="B23" i="3"/>
  <c r="F17" i="3"/>
  <c r="E17" i="3"/>
  <c r="E16" i="3"/>
  <c r="C17" i="3"/>
  <c r="C16" i="3"/>
  <c r="B17" i="3"/>
  <c r="B16" i="3"/>
  <c r="D16" i="3"/>
  <c r="B10" i="3"/>
  <c r="J21" i="3"/>
  <c r="I21" i="3"/>
  <c r="L16" i="15"/>
  <c r="N16" i="15"/>
  <c r="L14" i="15"/>
  <c r="M14" i="15"/>
  <c r="K15" i="15"/>
  <c r="K14" i="15"/>
  <c r="K12" i="15"/>
  <c r="M16" i="15"/>
  <c r="K9" i="15"/>
  <c r="L9" i="15"/>
  <c r="N23" i="15"/>
  <c r="K13" i="15"/>
  <c r="M15" i="15"/>
  <c r="N15" i="15"/>
  <c r="M12" i="15"/>
  <c r="N12" i="15"/>
  <c r="N14" i="15"/>
  <c r="N13" i="15"/>
  <c r="L17" i="15"/>
  <c r="I25" i="3"/>
  <c r="J25" i="3"/>
  <c r="J23" i="3"/>
  <c r="J24" i="3"/>
  <c r="I24" i="3"/>
  <c r="F16" i="3"/>
  <c r="N17" i="15"/>
  <c r="M17" i="15"/>
  <c r="I23" i="3"/>
  <c r="F27" i="15"/>
  <c r="J24" i="15"/>
  <c r="K8" i="15"/>
  <c r="L8" i="15"/>
  <c r="N8" i="15"/>
  <c r="H27" i="15"/>
  <c r="L10" i="15"/>
  <c r="M10" i="15"/>
  <c r="N9" i="15"/>
  <c r="M9" i="15"/>
  <c r="E27" i="15"/>
  <c r="G16" i="3"/>
  <c r="I16" i="3"/>
  <c r="G17" i="3"/>
  <c r="I17" i="3"/>
  <c r="I19" i="3"/>
  <c r="J19" i="3"/>
  <c r="G10" i="3"/>
  <c r="H10" i="3"/>
  <c r="J10" i="3"/>
  <c r="J14" i="3"/>
  <c r="I14" i="3"/>
  <c r="E27" i="3"/>
  <c r="I12" i="3"/>
  <c r="J12" i="3"/>
  <c r="C27" i="3"/>
  <c r="I24" i="15"/>
  <c r="J26" i="15"/>
  <c r="N11" i="15"/>
  <c r="I11" i="3"/>
  <c r="J11" i="3"/>
  <c r="J16" i="3"/>
  <c r="J17" i="3"/>
  <c r="J18" i="3"/>
  <c r="J13" i="3"/>
  <c r="I13" i="3"/>
  <c r="I10" i="3"/>
  <c r="B27" i="3"/>
  <c r="K24" i="15"/>
  <c r="L24" i="15"/>
  <c r="N24" i="15"/>
  <c r="J27" i="15"/>
  <c r="I27" i="15"/>
  <c r="M8" i="15"/>
  <c r="K26" i="15"/>
  <c r="L26" i="15"/>
  <c r="N26" i="15"/>
  <c r="K27" i="15"/>
  <c r="L27" i="15"/>
  <c r="M27" i="15"/>
  <c r="M24" i="15"/>
  <c r="M26" i="15"/>
  <c r="N27" i="15"/>
  <c r="F27" i="3" l="1"/>
  <c r="L27" i="3" s="1"/>
  <c r="G27" i="3" l="1"/>
  <c r="H27" i="3" s="1"/>
  <c r="J27" i="3" s="1"/>
  <c r="I27" i="3" l="1"/>
</calcChain>
</file>

<file path=xl/sharedStrings.xml><?xml version="1.0" encoding="utf-8"?>
<sst xmlns="http://schemas.openxmlformats.org/spreadsheetml/2006/main" count="270" uniqueCount="183">
  <si>
    <t/>
  </si>
  <si>
    <t>PRESUPUESTO ANUAL</t>
  </si>
  <si>
    <t>CONTRA</t>
  </si>
  <si>
    <t>ORIGINAL</t>
  </si>
  <si>
    <t>MODIFICADO</t>
  </si>
  <si>
    <t>PROGRAMADO</t>
  </si>
  <si>
    <t>EJERCIDO</t>
  </si>
  <si>
    <t>( 1 )</t>
  </si>
  <si>
    <t>( 2 )</t>
  </si>
  <si>
    <t>( 3 )</t>
  </si>
  <si>
    <t>( 4 )</t>
  </si>
  <si>
    <t xml:space="preserve">                                                                      </t>
  </si>
  <si>
    <t>MENOR</t>
  </si>
  <si>
    <t>GASTO</t>
  </si>
  <si>
    <t>MAYOR</t>
  </si>
  <si>
    <t>ABSOLUTA</t>
  </si>
  <si>
    <t>RELATIVA</t>
  </si>
  <si>
    <t xml:space="preserve">GASTO CORRIENTE </t>
  </si>
  <si>
    <t xml:space="preserve">GASTO DE CAPITAL </t>
  </si>
  <si>
    <t>AI</t>
  </si>
  <si>
    <t xml:space="preserve">ABSOLUTA </t>
  </si>
  <si>
    <t xml:space="preserve">RELATIVA </t>
  </si>
  <si>
    <t>Menor Gasto</t>
  </si>
  <si>
    <t>Mayor Gasto</t>
  </si>
  <si>
    <t>Criterios de asignación de color de los semáforos.</t>
  </si>
  <si>
    <t>(Millones de pesos con un decimal)</t>
  </si>
  <si>
    <t xml:space="preserve">GASTO TOTAL  </t>
  </si>
  <si>
    <t>MENOR
GASTO</t>
  </si>
  <si>
    <t>MAYOR
GASTO</t>
  </si>
  <si>
    <t>VARIACIÓN</t>
  </si>
  <si>
    <t>SEMÁFORO</t>
  </si>
  <si>
    <t>APERTURA PROGRAMÁTICA
( DENOMINACIÓN DE LOS PROGRAMAS )</t>
  </si>
  <si>
    <t xml:space="preserve">VARIACIÓN </t>
  </si>
  <si>
    <t xml:space="preserve">SEMÁFORO </t>
  </si>
  <si>
    <t>EJERCIDO/PROGRAMADO</t>
  </si>
  <si>
    <t>C O N C E P T O</t>
  </si>
  <si>
    <t>SERVICIOS PERSONALES</t>
  </si>
  <si>
    <t>MATERIALES Y SUMINISTROS</t>
  </si>
  <si>
    <t>SERVICIOS GENERALES</t>
  </si>
  <si>
    <t>BIENES MUEBLES E INMUEBLES</t>
  </si>
  <si>
    <r>
      <t xml:space="preserve">AVANCE EN </t>
    </r>
    <r>
      <rPr>
        <b/>
        <sz val="11"/>
        <rFont val="Arial"/>
        <family val="2"/>
      </rPr>
      <t>%</t>
    </r>
  </si>
  <si>
    <r>
      <t>(5) =</t>
    </r>
    <r>
      <rPr>
        <sz val="10"/>
        <rFont val="Arial"/>
        <family val="2"/>
      </rPr>
      <t xml:space="preserve"> (4) - (3)</t>
    </r>
  </si>
  <si>
    <r>
      <t xml:space="preserve">(6) = </t>
    </r>
    <r>
      <rPr>
        <sz val="10"/>
        <rFont val="Arial"/>
        <family val="2"/>
      </rPr>
      <t>(5) / (3)</t>
    </r>
  </si>
  <si>
    <r>
      <t xml:space="preserve">(7) = </t>
    </r>
    <r>
      <rPr>
        <sz val="10"/>
        <rFont val="Arial"/>
        <family val="2"/>
      </rPr>
      <t>(4) / (2)</t>
    </r>
  </si>
  <si>
    <t>OBRAS PUBLICAS</t>
  </si>
  <si>
    <t>I.- GASTO CORRIENTE</t>
  </si>
  <si>
    <t>II.- GASTO DE CAPITAL</t>
  </si>
  <si>
    <t>III.- OPERACIONES AJENAS NETAS</t>
  </si>
  <si>
    <t>OTRAS EROGACIONES</t>
  </si>
  <si>
    <t>TERCEROS</t>
  </si>
  <si>
    <t>RECUPERABLES</t>
  </si>
  <si>
    <t>IV.- TOTAL DEL GASTO</t>
  </si>
  <si>
    <t>T  O  T  A  L</t>
  </si>
  <si>
    <r>
      <t>PRESUPUESTO ANUAL MODIFICADO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1/</t>
    </r>
  </si>
  <si>
    <t>PP*</t>
  </si>
  <si>
    <r>
      <t xml:space="preserve">         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TPP</t>
    </r>
    <r>
      <rPr>
        <sz val="10"/>
        <rFont val="Arial"/>
        <family val="2"/>
      </rPr>
      <t>** = Total Programa Presupuestario</t>
    </r>
  </si>
  <si>
    <t>% TPP** "E" vs TOTAL</t>
  </si>
  <si>
    <t>AVANCE DEL GASTO PUBLICO POR PROGRAMA PRESUPUESTARIO</t>
  </si>
  <si>
    <t>TOTAL PROGRAMAS PRESUPUESTARIOS "E" (PRESTACION DE SERVICIOS PUBLICOS)</t>
  </si>
  <si>
    <t xml:space="preserve">  INVERSIÓN FÍSICA</t>
  </si>
  <si>
    <t xml:space="preserve">  INVERSIÓN FINANCIERA</t>
  </si>
  <si>
    <t>ANEXO  II</t>
  </si>
  <si>
    <r>
      <t>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</si>
  <si>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r>
      <t xml:space="preserve"> 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</si>
  <si>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t>ANEXO IV</t>
  </si>
  <si>
    <t>(Millones de Pesos con un decimal)</t>
  </si>
  <si>
    <t>CLAVE Pp</t>
  </si>
  <si>
    <t>DENOMINACIÓN DEL PROGRAMA</t>
  </si>
  <si>
    <t>ABS.</t>
  </si>
  <si>
    <t>REL.</t>
  </si>
  <si>
    <t>MENOR GASTO</t>
  </si>
  <si>
    <t>MAYOR GASTO</t>
  </si>
  <si>
    <t>PRESUPUESTO PROGRAMADO</t>
  </si>
  <si>
    <t>PRESUPUESTO EJERCIDO</t>
  </si>
  <si>
    <t>Matriz de Indicadores para Resultados (MIR)</t>
  </si>
  <si>
    <t>INDICADORES DE DESEMPEÑO</t>
  </si>
  <si>
    <t>UNIDAD DE MEDIDA</t>
  </si>
  <si>
    <t>FRECUENCIA DE MEDICIÓN</t>
  </si>
  <si>
    <t>PERIODO Y VALOR DE LA LINEA BASE</t>
  </si>
  <si>
    <t>META</t>
  </si>
  <si>
    <t>NIVEL DE OBJETIVO</t>
  </si>
  <si>
    <t>TIPO</t>
  </si>
  <si>
    <t>NOMBRE</t>
  </si>
  <si>
    <t>DEFINICIÓN</t>
  </si>
  <si>
    <t>DIFERENCIA ABSOLUTA</t>
  </si>
  <si>
    <t>PLANEADA</t>
  </si>
  <si>
    <t>REALIZADA</t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</si>
  <si>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</si>
  <si>
    <t>Criterios de asignación de color de los semáforos</t>
  </si>
  <si>
    <t>Correctivo</t>
  </si>
  <si>
    <t>Mayor al 10%</t>
  </si>
  <si>
    <t>Preventivo</t>
  </si>
  <si>
    <t>Mayor al 5% y hasta el 10%</t>
  </si>
  <si>
    <t>Razonable</t>
  </si>
  <si>
    <t>Menor al 5%</t>
  </si>
  <si>
    <t>Cumplimiento del 90% al 99%</t>
  </si>
  <si>
    <t>Cumplimiento igual o mayor al 100%</t>
  </si>
  <si>
    <t xml:space="preserve"> </t>
  </si>
  <si>
    <t>ANEXO V</t>
  </si>
  <si>
    <t>ANEXO  III</t>
  </si>
  <si>
    <t xml:space="preserve">INDICADORES DE DESEMPEÑO POR PROGRAMA PRESUPUESTARIO </t>
  </si>
  <si>
    <t>INDICADOR</t>
  </si>
  <si>
    <t xml:space="preserve">META </t>
  </si>
  <si>
    <t>PORCENTAJE 
DE AVANCE</t>
  </si>
  <si>
    <t xml:space="preserve">NOMBRE </t>
  </si>
  <si>
    <t>DEFINICION</t>
  </si>
  <si>
    <t>Enero-__________</t>
  </si>
  <si>
    <t>Criterios de asignación de color de los semáforos del avance financiero del Pp.</t>
  </si>
  <si>
    <t>Criterios de asignación de color de los semáforos del avance de las metas de los indicadores.</t>
  </si>
  <si>
    <t>Cumplimiento inferior al 90%</t>
  </si>
  <si>
    <r>
      <t xml:space="preserve">                </t>
    </r>
    <r>
      <rPr>
        <b/>
        <vertAlign val="superscript"/>
        <sz val="10"/>
        <rFont val="Arial"/>
        <family val="2"/>
      </rPr>
      <t xml:space="preserve"> 1/</t>
    </r>
    <r>
      <rPr>
        <sz val="10"/>
        <rFont val="Arial"/>
        <family val="2"/>
      </rPr>
      <t xml:space="preserve">  No incluye Operaciones Ajenas Netas, y corresponde al presupuesto modificado autorizado al periodo que se esté reportando.</t>
    </r>
  </si>
  <si>
    <r>
      <t xml:space="preserve">PROGRAMA PRESUPUESTARIO (Pp) Y CLAVE 
 </t>
    </r>
    <r>
      <rPr>
        <b/>
        <vertAlign val="superscript"/>
        <sz val="12"/>
        <rFont val="Arial"/>
        <family val="2"/>
      </rPr>
      <t>1/</t>
    </r>
  </si>
  <si>
    <r>
      <t xml:space="preserve">Programa Presupuestario Seleccionado </t>
    </r>
    <r>
      <rPr>
        <b/>
        <vertAlign val="superscript"/>
        <sz val="12"/>
        <rFont val="Arial"/>
        <family val="2"/>
      </rPr>
      <t xml:space="preserve">1/ </t>
    </r>
    <r>
      <rPr>
        <b/>
        <sz val="10"/>
        <rFont val="Arial"/>
        <family val="2"/>
      </rPr>
      <t xml:space="preserve">: </t>
    </r>
  </si>
  <si>
    <r>
      <t xml:space="preserve">1/  </t>
    </r>
    <r>
      <rPr>
        <sz val="10"/>
        <rFont val="Arial"/>
        <family val="2"/>
      </rPr>
      <t>Los Pp a seleccionar con su correspondiente MIR, será tomando como base los de mayor peso presupuestal y/o que más contribuyan al  cumplimiento de los objetivos estratégicos de la Institución, y principalmente aquellos que estén obligados a tener MIR registrada en el PASH.</t>
    </r>
  </si>
  <si>
    <r>
      <t>NOTA:</t>
    </r>
    <r>
      <rPr>
        <sz val="10"/>
        <rFont val="Arial"/>
        <family val="2"/>
      </rPr>
      <t xml:space="preserve"> En los casos de aquellos indicadores que sus metas sean descendentes (Ejemplo: Pérdidas de energía eléctrica), sus resultados cuando sean favorables no deberán ser mayores a los programados. En este caso, se deberá ajustar la fórmula correspondiente de ese indicador para que refleje el resultado real alcanzado. </t>
    </r>
  </si>
  <si>
    <t>Avance del Gasto por Programa Presupuestario (Pp) y Cumplimiento de Metas de los Indicadores de Desempeño 
que conforman su Matriz de Indicadores para Resultados (MIR)</t>
  </si>
  <si>
    <t>Estratégico</t>
  </si>
  <si>
    <t>Anual</t>
  </si>
  <si>
    <t>Anexo lll del CAR</t>
  </si>
  <si>
    <t xml:space="preserve">Generación de conocimiento de calidad </t>
  </si>
  <si>
    <t>NPA: Número de publicaciones arbitradas  /NI:   Número de investigadores del Centro</t>
  </si>
  <si>
    <t>Publicaciones arbitradas por Inv.</t>
  </si>
  <si>
    <t xml:space="preserve">Proyectos externos por investigador </t>
  </si>
  <si>
    <t>NPIE:  Número de proyectos de investigación financiados con recursos externos /NI:   Número de investigadores del Centro</t>
  </si>
  <si>
    <t>Proyectos por Inv.</t>
  </si>
  <si>
    <t>Calidad de los posgrados</t>
  </si>
  <si>
    <t>NPRC: Número de programas registrados en el PNPC de reciente creación +NPED: 2 Número de programas registrados en el PNPC en desarrollo +NPC:  3 Número de programas registrados en el PNPC consolidado +NPCI:   4 Número de programas registrados en el PNPC de competencia internacional /NPP:   4 Número de programas de posgrado reconocidos por CONACYT en el PNPC</t>
  </si>
  <si>
    <t>Generación de recursos humanos especializados</t>
  </si>
  <si>
    <t>NGPE: Número de alumnos graduados en programas de especialidad del PNPC +NGPM: Número de alumnos graduados en programas de maestría del PNPC +NGPD: Número de alumnos graduados en programas de doctorado del PNPC /NI:  Número  de investigadores del Centro</t>
  </si>
  <si>
    <t>Graduados por Inv.</t>
  </si>
  <si>
    <t>Proyectos interinstitucionales</t>
  </si>
  <si>
    <t>NPII: Número de proyectos interinstitucionales /NPI:  Número de proyectos de investigación</t>
  </si>
  <si>
    <t>Proporción de proyectos interinst.</t>
  </si>
  <si>
    <t xml:space="preserve"> Transferencia de Conocimiento</t>
  </si>
  <si>
    <t>% de inc. en proyectos ref. año anterior</t>
  </si>
  <si>
    <t>Propiedad intelectual</t>
  </si>
  <si>
    <t>NDA: Número de derechos de autor Año n /NDA: Número de derechos de autor Año n-1</t>
  </si>
  <si>
    <t>% de inc. De dchos de autor ref. año ant.</t>
  </si>
  <si>
    <t>Actividades de divulgación personal de C y T</t>
  </si>
  <si>
    <t>NADPG: Número  actividades de divulgación dirigidas al público en general /NPCyT:  Número personal de ciencia y tecnología</t>
  </si>
  <si>
    <t>Actividades de div. Por Inv.</t>
  </si>
  <si>
    <t>Índice de sostenibilidad económica </t>
  </si>
  <si>
    <t>MIP: Monto de ingresos propios  /MPT:  Monto de presupuesto total del Centro</t>
  </si>
  <si>
    <t>% de autosuficiencia</t>
  </si>
  <si>
    <t xml:space="preserve"> Índice de sostenibilidad económica para la investigación</t>
  </si>
  <si>
    <t>MTRE: Monto total obtenido por proyectos de investigación financiados con recursos externos /MTRF:  Monto total de recursos fiscales destinados a la investigación</t>
  </si>
  <si>
    <t>Índice de sostenibilidad para la Inv.</t>
  </si>
  <si>
    <t>ACUMULADO  AL MES DE JUNIO</t>
  </si>
  <si>
    <t>ACTIVIDADES DE APOYO ADMINISTRATIVO</t>
  </si>
  <si>
    <t>ACTIVIDADES DE APOYO A LA FUNCION PÚBLICA Y BUEN GOBIERNO</t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</si>
  <si>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  <r>
      <rPr>
        <sz val="10"/>
        <rFont val="Arial"/>
        <family val="2"/>
      </rPr>
      <t xml:space="preserve">           </t>
    </r>
    <r>
      <rPr>
        <b/>
        <i/>
        <sz val="10"/>
        <rFont val="Arial"/>
        <family val="2"/>
      </rPr>
      <t>PP*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Fiscal.</t>
    </r>
  </si>
  <si>
    <t>EJERCIDO 2021</t>
  </si>
  <si>
    <t>EVOLUCION DEL GASTO PROGRAMABLE DE ENERO A JUNIO DE 2022</t>
  </si>
  <si>
    <t xml:space="preserve"> CLAVE DE LA ENTIDAD: 91E                                  NOMBRE DE  LA ENTIDAD: EL COLEGIO DE LA FRONTERA SUR</t>
  </si>
  <si>
    <t>3</t>
  </si>
  <si>
    <t>E003</t>
  </si>
  <si>
    <t>INVESTIGACIÓN CIENTÍFICA, DESARROLLO E INNOVACIÓN</t>
  </si>
  <si>
    <t>M001</t>
  </si>
  <si>
    <t>1</t>
  </si>
  <si>
    <t>O001</t>
  </si>
  <si>
    <t>9</t>
  </si>
  <si>
    <t>W</t>
  </si>
  <si>
    <t>OEPRACIONES AJENAS</t>
  </si>
  <si>
    <t>DE ENERO A JUNIO 2022</t>
  </si>
  <si>
    <t xml:space="preserve">CLAVE DE LA INSTITUCION:  91E             NOMBRE DE LA INSTITUCIÓN:  EL COLEGIO DE LA FRONTERA SUR </t>
  </si>
  <si>
    <t>NCTF:  Número de contratos o convenios de transferencia de conocimiento , innovación  tecnológica, social, económica o ambiental firmados, vigentes alineados al PECITI n: Año /NCTFN-1:  (Número de contratos o convenios de transferencia de conocimiento , innovación  tecnológica, social, económica o ambiental firmados, vigentes alineados al PECITI)n-1: año anterior</t>
  </si>
  <si>
    <t xml:space="preserve">CLAVE DE LA INSTITUCION:  91E                         NOMBRE DE LA INSTITUCIÓN:  EL COLEGIO DE LA FRONTERA SUR  
</t>
  </si>
  <si>
    <t>PRESUPUESTO ANUAL 2022 MODIFICADO</t>
  </si>
  <si>
    <t>ENERO - JUNIO 2022</t>
  </si>
  <si>
    <t>Componente</t>
  </si>
  <si>
    <t>Proyectos Interinstitucionales</t>
  </si>
  <si>
    <t>(Sumatoria del número de proyectos interinstitucionales generados por los CPI durante el ejercicio fiscal en curso/ Sumatoria del número de proyectos de investigación generados por los CPI durante el ejercicio fiscal en curso.)</t>
  </si>
  <si>
    <t>Generación de Conocimiento de Calidad</t>
  </si>
  <si>
    <t>(Sumatoria del número de publicaciones arbitradas / Sumatoria del total de investigadores en CPI CONACYT)</t>
  </si>
  <si>
    <t>Actividades de divulgación y difusión de la ciencia</t>
  </si>
  <si>
    <t>(Sumatoria de actividades de divulgación dirigidas al público en general / Sumatoria de personal de ciencia y tecnología)</t>
  </si>
  <si>
    <t>Transferencia de Conocimiento</t>
  </si>
  <si>
    <t>(Sumatoria del número de contratos o convenios de transferencia de conocimiento, innovación tecnológica, social económica o ambiental firmados vigentes y alineados al PECITI realizados por los CPI en el ejercicio fiscal en curso / Sumatoria del número de contratos o convenios de transferencia de conocimiento, innovación tecnológica, social económica o ambiental firmados vigentes y alineados al PECITI realizados por los CPI en el ejercicio fiscal anterior)</t>
  </si>
  <si>
    <t>Calidad de los Posgrados</t>
  </si>
  <si>
    <t>Número de programas registrados en el PNPC como de reciente creación + (2)Número de programas registrados en el PNPC en desarrollo + (3)Número de programas registrados en el PNPC consolidados + (4)Número de programas registrados en el PNPC de competencia internacional / (4)Número total de programas de posgrado reconocidos por CONACYT en el PNPC ofrecidos por la institución</t>
  </si>
  <si>
    <r>
      <t>PP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 2011.</t>
    </r>
  </si>
  <si>
    <t xml:space="preserve">CLAVE DE LA INSTITUCION: 91E                                                   NOMBRE DE LA INSTITUCIÓN: EL  COLEGIO DE LA FRONTERA SUR </t>
  </si>
  <si>
    <t>PERIODO A EVALUAR DE ENERO A JUNIO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</si>
</sst>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_"/>
    <numFmt numFmtId="165" formatCode="###,###,###.0;\-###,###,###.0;0.0"/>
    <numFmt numFmtId="166" formatCode="#,##0.0"/>
    <numFmt numFmtId="167" formatCode="0.0"/>
    <numFmt numFmtId="168" formatCode="0.0%____"/>
    <numFmt numFmtId="169" formatCode="0.0%________"/>
    <numFmt numFmtId="170" formatCode="#,##0.00;[Red]#,##0.00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Courier"/>
      <family val="3"/>
    </font>
    <font>
      <b/>
      <i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u/>
      <sz val="10"/>
      <color indexed="16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i/>
      <sz val="10"/>
      <color indexed="10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3" fontId="1" fillId="0" borderId="0" applyFont="0" applyFill="0" applyProtection="0"/>
    <xf numFmtId="0" fontId="1" fillId="0" borderId="0"/>
  </cellStyleXfs>
  <cellXfs count="300">
    <xf numFmtId="0" fontId="0" fillId="0" borderId="0" xfId="0"/>
    <xf numFmtId="0" fontId="0" fillId="2" borderId="0" xfId="0" applyFill="1"/>
    <xf numFmtId="0" fontId="6" fillId="0" borderId="0" xfId="0" applyFont="1"/>
    <xf numFmtId="167" fontId="0" fillId="2" borderId="0" xfId="0" applyNumberFormat="1" applyFill="1"/>
    <xf numFmtId="166" fontId="0" fillId="0" borderId="0" xfId="0" applyNumberForma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left" indent="5"/>
    </xf>
    <xf numFmtId="0" fontId="10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/>
    <xf numFmtId="164" fontId="6" fillId="0" borderId="4" xfId="0" applyNumberFormat="1" applyFont="1" applyBorder="1"/>
    <xf numFmtId="164" fontId="6" fillId="0" borderId="5" xfId="0" applyNumberFormat="1" applyFont="1" applyBorder="1"/>
    <xf numFmtId="164" fontId="6" fillId="0" borderId="0" xfId="0" applyNumberFormat="1" applyFont="1"/>
    <xf numFmtId="167" fontId="0" fillId="0" borderId="0" xfId="0" applyNumberFormat="1"/>
    <xf numFmtId="164" fontId="0" fillId="0" borderId="0" xfId="0" applyNumberFormat="1"/>
    <xf numFmtId="164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5" fontId="7" fillId="2" borderId="8" xfId="0" applyNumberFormat="1" applyFont="1" applyFill="1" applyBorder="1" applyAlignment="1">
      <alignment vertical="center"/>
    </xf>
    <xf numFmtId="164" fontId="13" fillId="0" borderId="9" xfId="0" applyNumberFormat="1" applyFont="1" applyBorder="1" applyAlignment="1">
      <alignment horizontal="right" vertical="center"/>
    </xf>
    <xf numFmtId="0" fontId="8" fillId="0" borderId="0" xfId="0" applyFont="1"/>
    <xf numFmtId="0" fontId="11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7" fontId="0" fillId="0" borderId="0" xfId="0" applyNumberFormat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164" fontId="0" fillId="2" borderId="0" xfId="0" applyNumberFormat="1" applyFill="1"/>
    <xf numFmtId="0" fontId="10" fillId="0" borderId="2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13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Continuous"/>
    </xf>
    <xf numFmtId="49" fontId="10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3"/>
    </xf>
    <xf numFmtId="164" fontId="19" fillId="0" borderId="4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9" fillId="2" borderId="2" xfId="0" applyNumberFormat="1" applyFont="1" applyFill="1" applyBorder="1" applyAlignment="1">
      <alignment horizontal="right" vertical="center"/>
    </xf>
    <xf numFmtId="164" fontId="19" fillId="2" borderId="8" xfId="0" applyNumberFormat="1" applyFont="1" applyFill="1" applyBorder="1" applyAlignment="1">
      <alignment horizontal="right" vertical="center"/>
    </xf>
    <xf numFmtId="164" fontId="12" fillId="0" borderId="15" xfId="0" applyNumberFormat="1" applyFont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64" fontId="19" fillId="2" borderId="4" xfId="0" applyNumberFormat="1" applyFont="1" applyFill="1" applyBorder="1" applyAlignment="1">
      <alignment vertical="center"/>
    </xf>
    <xf numFmtId="164" fontId="10" fillId="0" borderId="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vertical="center"/>
    </xf>
    <xf numFmtId="0" fontId="6" fillId="2" borderId="0" xfId="0" applyFont="1" applyFill="1"/>
    <xf numFmtId="0" fontId="20" fillId="0" borderId="0" xfId="0" applyFont="1" applyAlignment="1">
      <alignment horizontal="left" indent="5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left" indent="3"/>
      <protection locked="0"/>
    </xf>
    <xf numFmtId="0" fontId="10" fillId="0" borderId="2" xfId="0" applyFont="1" applyBorder="1" applyAlignment="1">
      <alignment horizontal="left" indent="1"/>
    </xf>
    <xf numFmtId="168" fontId="21" fillId="0" borderId="21" xfId="0" applyNumberFormat="1" applyFont="1" applyBorder="1" applyAlignment="1">
      <alignment horizontal="right" vertical="center"/>
    </xf>
    <xf numFmtId="168" fontId="21" fillId="0" borderId="2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8" fontId="21" fillId="0" borderId="23" xfId="0" applyNumberFormat="1" applyFont="1" applyBorder="1" applyAlignment="1">
      <alignment horizontal="right" vertical="center" wrapText="1"/>
    </xf>
    <xf numFmtId="168" fontId="2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8" fontId="21" fillId="0" borderId="25" xfId="0" applyNumberFormat="1" applyFont="1" applyBorder="1" applyAlignment="1">
      <alignment horizontal="right" vertical="center"/>
    </xf>
    <xf numFmtId="168" fontId="21" fillId="0" borderId="26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8" fontId="10" fillId="0" borderId="27" xfId="1" applyNumberFormat="1" applyFont="1" applyBorder="1" applyAlignment="1">
      <alignment vertical="center"/>
    </xf>
    <xf numFmtId="168" fontId="21" fillId="0" borderId="20" xfId="0" applyNumberFormat="1" applyFont="1" applyBorder="1" applyAlignment="1">
      <alignment horizontal="right" vertical="center"/>
    </xf>
    <xf numFmtId="168" fontId="21" fillId="0" borderId="27" xfId="0" applyNumberFormat="1" applyFont="1" applyBorder="1" applyAlignment="1">
      <alignment horizontal="right" vertical="center"/>
    </xf>
    <xf numFmtId="3" fontId="6" fillId="0" borderId="0" xfId="0" applyNumberFormat="1" applyFont="1"/>
    <xf numFmtId="164" fontId="19" fillId="0" borderId="2" xfId="0" applyNumberFormat="1" applyFont="1" applyBorder="1" applyAlignment="1" applyProtection="1">
      <alignment horizontal="right" vertical="center"/>
      <protection locked="0"/>
    </xf>
    <xf numFmtId="164" fontId="19" fillId="0" borderId="8" xfId="0" applyNumberFormat="1" applyFont="1" applyBorder="1" applyAlignment="1" applyProtection="1">
      <alignment horizontal="right" vertical="center"/>
      <protection locked="0"/>
    </xf>
    <xf numFmtId="168" fontId="6" fillId="0" borderId="28" xfId="1" applyNumberFormat="1" applyFont="1" applyBorder="1" applyAlignment="1">
      <alignment vertical="center"/>
    </xf>
    <xf numFmtId="168" fontId="6" fillId="0" borderId="26" xfId="1" applyNumberFormat="1" applyFont="1" applyBorder="1" applyAlignment="1">
      <alignment vertical="center"/>
    </xf>
    <xf numFmtId="164" fontId="6" fillId="0" borderId="26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0" fontId="22" fillId="0" borderId="0" xfId="0" applyFont="1"/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30" xfId="0" applyNumberFormat="1" applyFont="1" applyBorder="1" applyAlignment="1">
      <alignment horizontal="right" vertical="center"/>
    </xf>
    <xf numFmtId="168" fontId="6" fillId="0" borderId="30" xfId="1" applyNumberFormat="1" applyFont="1" applyBorder="1" applyAlignment="1">
      <alignment vertical="center"/>
    </xf>
    <xf numFmtId="164" fontId="6" fillId="0" borderId="31" xfId="0" applyNumberFormat="1" applyFont="1" applyBorder="1" applyAlignment="1" applyProtection="1">
      <alignment horizontal="right" vertical="center"/>
      <protection locked="0"/>
    </xf>
    <xf numFmtId="164" fontId="6" fillId="0" borderId="31" xfId="0" applyNumberFormat="1" applyFont="1" applyBorder="1" applyAlignment="1">
      <alignment horizontal="right" vertical="center"/>
    </xf>
    <xf numFmtId="168" fontId="6" fillId="0" borderId="31" xfId="1" applyNumberFormat="1" applyFont="1" applyBorder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8" fontId="10" fillId="0" borderId="0" xfId="1" applyNumberFormat="1" applyFont="1" applyAlignment="1">
      <alignment vertical="center"/>
    </xf>
    <xf numFmtId="168" fontId="21" fillId="0" borderId="0" xfId="0" applyNumberFormat="1" applyFont="1" applyAlignment="1">
      <alignment horizontal="right" vertical="center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right" vertical="center"/>
      <protection locked="0"/>
    </xf>
    <xf numFmtId="164" fontId="6" fillId="0" borderId="34" xfId="0" applyNumberFormat="1" applyFont="1" applyBorder="1" applyAlignment="1" applyProtection="1">
      <alignment horizontal="right" vertical="center"/>
      <protection locked="0"/>
    </xf>
    <xf numFmtId="164" fontId="24" fillId="2" borderId="2" xfId="0" applyNumberFormat="1" applyFont="1" applyFill="1" applyBorder="1" applyAlignment="1">
      <alignment horizontal="right" vertical="center"/>
    </xf>
    <xf numFmtId="164" fontId="24" fillId="0" borderId="8" xfId="0" applyNumberFormat="1" applyFont="1" applyBorder="1" applyAlignment="1">
      <alignment vertical="center"/>
    </xf>
    <xf numFmtId="164" fontId="24" fillId="0" borderId="4" xfId="0" applyNumberFormat="1" applyFont="1" applyBorder="1" applyAlignment="1">
      <alignment vertical="center"/>
    </xf>
    <xf numFmtId="164" fontId="2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indent="5"/>
    </xf>
    <xf numFmtId="164" fontId="24" fillId="0" borderId="2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6" fontId="11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/>
    <xf numFmtId="166" fontId="6" fillId="0" borderId="0" xfId="0" applyNumberFormat="1" applyFont="1" applyAlignment="1">
      <alignment horizontal="right"/>
    </xf>
    <xf numFmtId="164" fontId="6" fillId="0" borderId="32" xfId="0" applyNumberFormat="1" applyFont="1" applyBorder="1" applyAlignment="1" applyProtection="1">
      <alignment horizontal="right" vertical="center"/>
      <protection locked="0"/>
    </xf>
    <xf numFmtId="164" fontId="6" fillId="0" borderId="35" xfId="0" applyNumberFormat="1" applyFont="1" applyBorder="1" applyAlignment="1" applyProtection="1">
      <alignment horizontal="right" vertical="center"/>
      <protection locked="0"/>
    </xf>
    <xf numFmtId="164" fontId="6" fillId="0" borderId="30" xfId="0" applyNumberFormat="1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horizontal="right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0" borderId="37" xfId="0" applyFont="1" applyBorder="1"/>
    <xf numFmtId="165" fontId="10" fillId="0" borderId="7" xfId="0" applyNumberFormat="1" applyFont="1" applyBorder="1" applyAlignment="1">
      <alignment horizontal="right" vertical="center" indent="3"/>
    </xf>
    <xf numFmtId="164" fontId="6" fillId="0" borderId="38" xfId="0" applyNumberFormat="1" applyFont="1" applyBorder="1" applyAlignment="1" applyProtection="1">
      <alignment vertical="center"/>
      <protection locked="0"/>
    </xf>
    <xf numFmtId="164" fontId="6" fillId="0" borderId="5" xfId="0" applyNumberFormat="1" applyFont="1" applyBorder="1" applyAlignment="1" applyProtection="1">
      <alignment vertical="center"/>
      <protection locked="0"/>
    </xf>
    <xf numFmtId="164" fontId="6" fillId="0" borderId="39" xfId="0" applyNumberFormat="1" applyFont="1" applyBorder="1" applyAlignment="1" applyProtection="1">
      <alignment vertical="center"/>
      <protection locked="0"/>
    </xf>
    <xf numFmtId="164" fontId="6" fillId="0" borderId="37" xfId="0" applyNumberFormat="1" applyFont="1" applyBorder="1" applyAlignment="1" applyProtection="1">
      <alignment vertical="center"/>
      <protection locked="0"/>
    </xf>
    <xf numFmtId="164" fontId="6" fillId="0" borderId="5" xfId="0" applyNumberFormat="1" applyFont="1" applyBorder="1" applyAlignment="1">
      <alignment vertical="center"/>
    </xf>
    <xf numFmtId="164" fontId="6" fillId="0" borderId="39" xfId="0" applyNumberFormat="1" applyFont="1" applyBorder="1" applyAlignment="1">
      <alignment vertical="center"/>
    </xf>
    <xf numFmtId="0" fontId="6" fillId="0" borderId="40" xfId="0" applyFont="1" applyBorder="1" applyAlignment="1" applyProtection="1">
      <alignment vertical="center" wrapText="1"/>
      <protection locked="0"/>
    </xf>
    <xf numFmtId="164" fontId="6" fillId="0" borderId="40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>
      <alignment vertical="center"/>
    </xf>
    <xf numFmtId="164" fontId="6" fillId="0" borderId="2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27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0" fontId="2" fillId="0" borderId="0" xfId="0" applyFont="1"/>
    <xf numFmtId="164" fontId="2" fillId="2" borderId="8" xfId="0" applyNumberFormat="1" applyFont="1" applyFill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164" fontId="2" fillId="0" borderId="2" xfId="0" applyNumberFormat="1" applyFont="1" applyBorder="1" applyAlignment="1" applyProtection="1">
      <alignment vertical="center"/>
      <protection locked="0"/>
    </xf>
    <xf numFmtId="164" fontId="24" fillId="0" borderId="2" xfId="0" applyNumberFormat="1" applyFont="1" applyBorder="1" applyAlignment="1" applyProtection="1">
      <alignment vertical="center"/>
      <protection locked="0"/>
    </xf>
    <xf numFmtId="164" fontId="24" fillId="0" borderId="8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19" fillId="0" borderId="8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 wrapText="1"/>
    </xf>
    <xf numFmtId="168" fontId="21" fillId="0" borderId="44" xfId="0" applyNumberFormat="1" applyFont="1" applyBorder="1" applyAlignment="1">
      <alignment horizontal="right" vertical="center"/>
    </xf>
    <xf numFmtId="168" fontId="21" fillId="0" borderId="45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 indent="3"/>
    </xf>
    <xf numFmtId="0" fontId="6" fillId="0" borderId="0" xfId="0" applyFont="1" applyAlignment="1" applyProtection="1">
      <alignment horizontal="left" indent="5"/>
      <protection locked="0"/>
    </xf>
    <xf numFmtId="168" fontId="21" fillId="0" borderId="18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49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0" xfId="2"/>
    <xf numFmtId="0" fontId="29" fillId="0" borderId="0" xfId="2" applyFont="1"/>
    <xf numFmtId="0" fontId="17" fillId="0" borderId="0" xfId="2" applyFont="1" applyAlignment="1">
      <alignment horizontal="center"/>
    </xf>
    <xf numFmtId="0" fontId="10" fillId="0" borderId="46" xfId="2" applyFont="1" applyBorder="1" applyAlignment="1">
      <alignment horizontal="center"/>
    </xf>
    <xf numFmtId="0" fontId="10" fillId="0" borderId="41" xfId="2" applyFont="1" applyBorder="1" applyAlignment="1">
      <alignment horizontal="center"/>
    </xf>
    <xf numFmtId="0" fontId="1" fillId="0" borderId="43" xfId="2" applyBorder="1"/>
    <xf numFmtId="0" fontId="1" fillId="0" borderId="64" xfId="2" applyBorder="1" applyAlignment="1">
      <alignment horizontal="center" vertical="center" wrapText="1"/>
    </xf>
    <xf numFmtId="0" fontId="1" fillId="0" borderId="41" xfId="2" applyBorder="1" applyAlignment="1">
      <alignment horizontal="center" vertical="center"/>
    </xf>
    <xf numFmtId="0" fontId="1" fillId="0" borderId="41" xfId="2" applyBorder="1" applyAlignment="1">
      <alignment horizontal="center" vertical="center" wrapText="1"/>
    </xf>
    <xf numFmtId="0" fontId="1" fillId="0" borderId="41" xfId="2" applyBorder="1" applyAlignment="1" applyProtection="1">
      <alignment horizontal="justify" vertical="center" wrapText="1"/>
      <protection locked="0"/>
    </xf>
    <xf numFmtId="0" fontId="1" fillId="0" borderId="41" xfId="2" applyBorder="1" applyAlignment="1" applyProtection="1">
      <alignment horizontal="center" vertical="center" wrapText="1"/>
      <protection locked="0"/>
    </xf>
    <xf numFmtId="170" fontId="1" fillId="0" borderId="41" xfId="2" applyNumberFormat="1" applyBorder="1" applyAlignment="1" applyProtection="1">
      <alignment horizontal="center" vertical="center" wrapText="1"/>
      <protection locked="0"/>
    </xf>
    <xf numFmtId="169" fontId="1" fillId="0" borderId="41" xfId="2" applyNumberFormat="1" applyBorder="1" applyAlignment="1">
      <alignment horizontal="right" vertical="center"/>
    </xf>
    <xf numFmtId="168" fontId="21" fillId="0" borderId="65" xfId="2" applyNumberFormat="1" applyFont="1" applyBorder="1" applyAlignment="1">
      <alignment horizontal="right"/>
    </xf>
    <xf numFmtId="0" fontId="1" fillId="0" borderId="41" xfId="2" applyBorder="1" applyAlignment="1" applyProtection="1">
      <alignment vertical="center" wrapText="1"/>
      <protection locked="0"/>
    </xf>
    <xf numFmtId="4" fontId="1" fillId="0" borderId="41" xfId="2" applyNumberFormat="1" applyBorder="1" applyAlignment="1" applyProtection="1">
      <alignment horizontal="center" vertical="center" wrapText="1"/>
      <protection locked="0"/>
    </xf>
    <xf numFmtId="0" fontId="1" fillId="0" borderId="41" xfId="2" applyBorder="1" applyAlignment="1">
      <alignment horizontal="left" vertical="center" wrapText="1"/>
    </xf>
    <xf numFmtId="0" fontId="10" fillId="0" borderId="42" xfId="2" applyFont="1" applyBorder="1"/>
    <xf numFmtId="0" fontId="15" fillId="0" borderId="42" xfId="2" applyFont="1" applyBorder="1" applyAlignment="1">
      <alignment horizontal="center"/>
    </xf>
    <xf numFmtId="0" fontId="15" fillId="0" borderId="42" xfId="2" applyFont="1" applyBorder="1"/>
    <xf numFmtId="0" fontId="30" fillId="0" borderId="42" xfId="2" applyFont="1" applyBorder="1"/>
    <xf numFmtId="0" fontId="1" fillId="0" borderId="42" xfId="2" applyBorder="1" applyAlignment="1">
      <alignment horizontal="center"/>
    </xf>
    <xf numFmtId="0" fontId="1" fillId="0" borderId="42" xfId="2" applyBorder="1" applyAlignment="1">
      <alignment horizontal="right"/>
    </xf>
    <xf numFmtId="0" fontId="1" fillId="0" borderId="42" xfId="2" applyBorder="1"/>
    <xf numFmtId="0" fontId="1" fillId="0" borderId="0" xfId="2" applyAlignment="1">
      <alignment vertical="top"/>
    </xf>
    <xf numFmtId="0" fontId="1" fillId="0" borderId="0" xfId="2" applyAlignment="1">
      <alignment horizontal="center"/>
    </xf>
    <xf numFmtId="0" fontId="1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vertical="center"/>
    </xf>
    <xf numFmtId="0" fontId="10" fillId="0" borderId="0" xfId="2" applyFont="1" applyAlignment="1">
      <alignment horizontal="left"/>
    </xf>
    <xf numFmtId="0" fontId="10" fillId="0" borderId="0" xfId="2" applyFont="1"/>
    <xf numFmtId="0" fontId="1" fillId="0" borderId="0" xfId="2" applyAlignment="1">
      <alignment vertical="center" wrapText="1"/>
    </xf>
    <xf numFmtId="0" fontId="26" fillId="4" borderId="41" xfId="2" applyFont="1" applyFill="1" applyBorder="1" applyAlignment="1">
      <alignment horizontal="center"/>
    </xf>
    <xf numFmtId="0" fontId="26" fillId="4" borderId="41" xfId="2" applyFont="1" applyFill="1" applyBorder="1" applyAlignment="1">
      <alignment horizontal="center" vertical="center" wrapText="1"/>
    </xf>
    <xf numFmtId="0" fontId="14" fillId="4" borderId="41" xfId="2" applyFont="1" applyFill="1" applyBorder="1"/>
    <xf numFmtId="166" fontId="1" fillId="0" borderId="41" xfId="2" applyNumberFormat="1" applyBorder="1" applyAlignment="1">
      <alignment horizontal="center" vertical="center"/>
    </xf>
    <xf numFmtId="166" fontId="21" fillId="5" borderId="41" xfId="2" applyNumberFormat="1" applyFont="1" applyFill="1" applyBorder="1" applyAlignment="1">
      <alignment horizontal="center" vertical="center"/>
    </xf>
    <xf numFmtId="166" fontId="1" fillId="0" borderId="42" xfId="2" applyNumberFormat="1" applyBorder="1" applyAlignment="1">
      <alignment horizontal="center" vertical="center"/>
    </xf>
    <xf numFmtId="0" fontId="32" fillId="9" borderId="41" xfId="2" applyFont="1" applyFill="1" applyBorder="1" applyAlignment="1">
      <alignment vertical="center" wrapText="1"/>
    </xf>
    <xf numFmtId="2" fontId="1" fillId="0" borderId="41" xfId="2" applyNumberFormat="1" applyBorder="1" applyAlignment="1">
      <alignment horizontal="center" vertical="center" wrapText="1"/>
    </xf>
    <xf numFmtId="167" fontId="21" fillId="6" borderId="41" xfId="2" applyNumberFormat="1" applyFont="1" applyFill="1" applyBorder="1" applyAlignment="1">
      <alignment horizontal="center" vertical="center" wrapText="1"/>
    </xf>
    <xf numFmtId="0" fontId="32" fillId="0" borderId="41" xfId="2" applyFont="1" applyBorder="1" applyAlignment="1">
      <alignment vertical="center" wrapText="1"/>
    </xf>
    <xf numFmtId="0" fontId="1" fillId="0" borderId="0" xfId="2" applyAlignment="1">
      <alignment horizontal="center" vertical="center" wrapText="1"/>
    </xf>
    <xf numFmtId="167" fontId="1" fillId="0" borderId="0" xfId="2" applyNumberFormat="1" applyAlignment="1">
      <alignment horizontal="center" vertical="center" wrapText="1"/>
    </xf>
    <xf numFmtId="0" fontId="18" fillId="0" borderId="0" xfId="2" applyFont="1"/>
    <xf numFmtId="0" fontId="1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7" fontId="10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27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10" fillId="0" borderId="0" xfId="2" applyFont="1" applyAlignment="1">
      <alignment horizontal="justify" vertical="center" wrapText="1"/>
    </xf>
    <xf numFmtId="0" fontId="1" fillId="0" borderId="0" xfId="2" applyAlignment="1">
      <alignment horizontal="justify" vertical="center" wrapText="1"/>
    </xf>
    <xf numFmtId="0" fontId="1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10" fillId="0" borderId="58" xfId="2" applyFont="1" applyBorder="1" applyAlignment="1">
      <alignment horizontal="center" vertical="center" wrapText="1"/>
    </xf>
    <xf numFmtId="0" fontId="1" fillId="0" borderId="57" xfId="2" applyBorder="1" applyAlignment="1">
      <alignment horizontal="center"/>
    </xf>
    <xf numFmtId="0" fontId="1" fillId="0" borderId="59" xfId="2" applyBorder="1" applyAlignment="1">
      <alignment horizontal="center"/>
    </xf>
    <xf numFmtId="0" fontId="15" fillId="0" borderId="46" xfId="2" applyFont="1" applyBorder="1" applyAlignment="1">
      <alignment horizontal="center"/>
    </xf>
    <xf numFmtId="0" fontId="1" fillId="0" borderId="61" xfId="2" applyBorder="1"/>
    <xf numFmtId="0" fontId="1" fillId="0" borderId="57" xfId="2" applyBorder="1"/>
    <xf numFmtId="0" fontId="1" fillId="0" borderId="59" xfId="2" applyBorder="1"/>
    <xf numFmtId="0" fontId="10" fillId="0" borderId="59" xfId="2" applyFont="1" applyBorder="1" applyAlignment="1">
      <alignment horizontal="center" vertical="center" wrapText="1"/>
    </xf>
    <xf numFmtId="0" fontId="10" fillId="0" borderId="58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" fillId="0" borderId="15" xfId="2" applyBorder="1"/>
    <xf numFmtId="0" fontId="10" fillId="0" borderId="52" xfId="2" applyFont="1" applyBorder="1" applyAlignment="1">
      <alignment horizontal="center" vertical="center" wrapText="1"/>
    </xf>
    <xf numFmtId="0" fontId="1" fillId="0" borderId="14" xfId="2" applyBorder="1"/>
    <xf numFmtId="0" fontId="1" fillId="0" borderId="53" xfId="2" applyBorder="1"/>
    <xf numFmtId="0" fontId="1" fillId="0" borderId="54" xfId="2" applyBorder="1"/>
    <xf numFmtId="0" fontId="1" fillId="0" borderId="0" xfId="2"/>
    <xf numFmtId="0" fontId="1" fillId="0" borderId="55" xfId="2" applyBorder="1"/>
    <xf numFmtId="0" fontId="10" fillId="0" borderId="56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/>
    </xf>
    <xf numFmtId="0" fontId="1" fillId="0" borderId="60" xfId="2" applyBorder="1"/>
    <xf numFmtId="0" fontId="1" fillId="0" borderId="47" xfId="2" applyBorder="1"/>
    <xf numFmtId="0" fontId="1" fillId="0" borderId="63" xfId="2" applyBorder="1"/>
    <xf numFmtId="0" fontId="10" fillId="0" borderId="39" xfId="2" applyFont="1" applyBorder="1" applyAlignment="1">
      <alignment horizontal="center" vertical="center"/>
    </xf>
    <xf numFmtId="0" fontId="1" fillId="0" borderId="62" xfId="2" applyBorder="1"/>
    <xf numFmtId="0" fontId="15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0" fillId="0" borderId="0" xfId="2" applyFont="1" applyAlignment="1">
      <alignment horizontal="center"/>
    </xf>
    <xf numFmtId="0" fontId="26" fillId="4" borderId="41" xfId="2" applyFont="1" applyFill="1" applyBorder="1" applyAlignment="1">
      <alignment horizontal="center" vertical="center" wrapText="1"/>
    </xf>
    <xf numFmtId="0" fontId="26" fillId="4" borderId="41" xfId="2" applyFont="1" applyFill="1" applyBorder="1" applyAlignment="1">
      <alignment horizontal="center"/>
    </xf>
    <xf numFmtId="0" fontId="21" fillId="7" borderId="4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" fillId="3" borderId="41" xfId="2" applyFill="1" applyBorder="1" applyAlignment="1">
      <alignment horizontal="center" vertical="center" wrapText="1"/>
    </xf>
    <xf numFmtId="0" fontId="1" fillId="8" borderId="41" xfId="2" applyFill="1" applyBorder="1" applyAlignment="1">
      <alignment horizontal="center" vertical="center" wrapText="1"/>
    </xf>
  </cellXfs>
  <cellStyles count="3">
    <cellStyle name="Normal" xfId="0" builtinId="0"/>
    <cellStyle name="Normal 2" xfId="2" xr:uid="{CA1A5562-D05E-400B-B514-4198A9702ACF}"/>
    <cellStyle name="Porcentual_3T_4 011_SEP_Actividad_Prioritaria_sept2004" xfId="1" xr:uid="{00000000-0005-0000-0000-000001000000}"/>
  </cellStyles>
  <dxfs count="34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33</xdr:row>
      <xdr:rowOff>85725</xdr:rowOff>
    </xdr:from>
    <xdr:to>
      <xdr:col>5</xdr:col>
      <xdr:colOff>371475</xdr:colOff>
      <xdr:row>40</xdr:row>
      <xdr:rowOff>9525</xdr:rowOff>
    </xdr:to>
    <xdr:grpSp>
      <xdr:nvGrpSpPr>
        <xdr:cNvPr id="43795" name="Group 60">
          <a:extLst>
            <a:ext uri="{FF2B5EF4-FFF2-40B4-BE49-F238E27FC236}">
              <a16:creationId xmlns:a16="http://schemas.microsoft.com/office/drawing/2014/main" id="{00000000-0008-0000-0000-000013AB0000}"/>
            </a:ext>
          </a:extLst>
        </xdr:cNvPr>
        <xdr:cNvGrpSpPr>
          <a:grpSpLocks/>
        </xdr:cNvGrpSpPr>
      </xdr:nvGrpSpPr>
      <xdr:grpSpPr bwMode="auto">
        <a:xfrm>
          <a:off x="3396068" y="6237722"/>
          <a:ext cx="3143504" cy="1022526"/>
          <a:chOff x="471" y="905"/>
          <a:chExt cx="290" cy="112"/>
        </a:xfrm>
      </xdr:grpSpPr>
      <xdr:grpSp>
        <xdr:nvGrpSpPr>
          <xdr:cNvPr id="43806" name="Group 33">
            <a:extLst>
              <a:ext uri="{FF2B5EF4-FFF2-40B4-BE49-F238E27FC236}">
                <a16:creationId xmlns:a16="http://schemas.microsoft.com/office/drawing/2014/main" id="{00000000-0008-0000-0000-00001E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30" name="Text Box 34">
              <a:extLs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31" name="Text Box 35">
              <a:extLs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2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807" name="Group 36">
            <a:extLst>
              <a:ext uri="{FF2B5EF4-FFF2-40B4-BE49-F238E27FC236}">
                <a16:creationId xmlns:a16="http://schemas.microsoft.com/office/drawing/2014/main" id="{00000000-0008-0000-0000-00001F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33" name="Text Box 37">
              <a:extLs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34" name="Text Box 38">
              <a:extLs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7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808" name="Group 53">
            <a:extLst>
              <a:ext uri="{FF2B5EF4-FFF2-40B4-BE49-F238E27FC236}">
                <a16:creationId xmlns:a16="http://schemas.microsoft.com/office/drawing/2014/main" id="{00000000-0008-0000-0000-000020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50" name="Text Box 54">
              <a:extLs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51" name="Text Box 55">
              <a:extLs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8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  <xdr:twoCellAnchor>
    <xdr:from>
      <xdr:col>0</xdr:col>
      <xdr:colOff>66675</xdr:colOff>
      <xdr:row>33</xdr:row>
      <xdr:rowOff>104775</xdr:rowOff>
    </xdr:from>
    <xdr:to>
      <xdr:col>1</xdr:col>
      <xdr:colOff>180975</xdr:colOff>
      <xdr:row>40</xdr:row>
      <xdr:rowOff>38100</xdr:rowOff>
    </xdr:to>
    <xdr:grpSp>
      <xdr:nvGrpSpPr>
        <xdr:cNvPr id="43796" name="Group 61">
          <a:extLst>
            <a:ext uri="{FF2B5EF4-FFF2-40B4-BE49-F238E27FC236}">
              <a16:creationId xmlns:a16="http://schemas.microsoft.com/office/drawing/2014/main" id="{00000000-0008-0000-0000-000014AB0000}"/>
            </a:ext>
          </a:extLst>
        </xdr:cNvPr>
        <xdr:cNvGrpSpPr>
          <a:grpSpLocks/>
        </xdr:cNvGrpSpPr>
      </xdr:nvGrpSpPr>
      <xdr:grpSpPr bwMode="auto">
        <a:xfrm>
          <a:off x="68199" y="6255248"/>
          <a:ext cx="2899625" cy="1030527"/>
          <a:chOff x="471" y="905"/>
          <a:chExt cx="290" cy="112"/>
        </a:xfrm>
      </xdr:grpSpPr>
      <xdr:grpSp>
        <xdr:nvGrpSpPr>
          <xdr:cNvPr id="43797" name="Group 62">
            <a:extLst>
              <a:ext uri="{FF2B5EF4-FFF2-40B4-BE49-F238E27FC236}">
                <a16:creationId xmlns:a16="http://schemas.microsoft.com/office/drawing/2014/main" id="{00000000-0008-0000-0000-000015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59" name="Text Box 63">
              <a:extLs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60" name="Text Box 64">
              <a:extLs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3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798" name="Group 65">
            <a:extLst>
              <a:ext uri="{FF2B5EF4-FFF2-40B4-BE49-F238E27FC236}">
                <a16:creationId xmlns:a16="http://schemas.microsoft.com/office/drawing/2014/main" id="{00000000-0008-0000-0000-000016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62" name="Text Box 66">
              <a:extLs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63" name="Text Box 67">
              <a:extLs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8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799" name="Group 68">
            <a:extLst>
              <a:ext uri="{FF2B5EF4-FFF2-40B4-BE49-F238E27FC236}">
                <a16:creationId xmlns:a16="http://schemas.microsoft.com/office/drawing/2014/main" id="{00000000-0008-0000-0000-000017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65" name="Text Box 69">
              <a:extLs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66" name="Text Box 70">
              <a:extLs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9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40</xdr:row>
      <xdr:rowOff>0</xdr:rowOff>
    </xdr:from>
    <xdr:to>
      <xdr:col>6</xdr:col>
      <xdr:colOff>323850</xdr:colOff>
      <xdr:row>46</xdr:row>
      <xdr:rowOff>95250</xdr:rowOff>
    </xdr:to>
    <xdr:grpSp>
      <xdr:nvGrpSpPr>
        <xdr:cNvPr id="44857" name="Group 1">
          <a:extLst>
            <a:ext uri="{FF2B5EF4-FFF2-40B4-BE49-F238E27FC236}">
              <a16:creationId xmlns:a16="http://schemas.microsoft.com/office/drawing/2014/main" id="{00000000-0008-0000-0100-000039AF0000}"/>
            </a:ext>
          </a:extLst>
        </xdr:cNvPr>
        <xdr:cNvGrpSpPr>
          <a:grpSpLocks/>
        </xdr:cNvGrpSpPr>
      </xdr:nvGrpSpPr>
      <xdr:grpSpPr bwMode="auto">
        <a:xfrm>
          <a:off x="933450" y="6877050"/>
          <a:ext cx="7772400" cy="1123950"/>
          <a:chOff x="97" y="21202"/>
          <a:chExt cx="635" cy="112"/>
        </a:xfrm>
      </xdr:grpSpPr>
      <xdr:grpSp>
        <xdr:nvGrpSpPr>
          <xdr:cNvPr id="44858" name="Group 2">
            <a:extLst>
              <a:ext uri="{FF2B5EF4-FFF2-40B4-BE49-F238E27FC236}">
                <a16:creationId xmlns:a16="http://schemas.microsoft.com/office/drawing/2014/main" id="{00000000-0008-0000-0100-00003AAF0000}"/>
              </a:ext>
            </a:extLst>
          </xdr:cNvPr>
          <xdr:cNvGrpSpPr>
            <a:grpSpLocks/>
          </xdr:cNvGrpSpPr>
        </xdr:nvGrpSpPr>
        <xdr:grpSpPr bwMode="auto">
          <a:xfrm>
            <a:off x="465" y="21202"/>
            <a:ext cx="267" cy="112"/>
            <a:chOff x="465" y="21202"/>
            <a:chExt cx="267" cy="112"/>
          </a:xfrm>
        </xdr:grpSpPr>
        <xdr:grpSp>
          <xdr:nvGrpSpPr>
            <xdr:cNvPr id="44869" name="Group 3">
              <a:extLst>
                <a:ext uri="{FF2B5EF4-FFF2-40B4-BE49-F238E27FC236}">
                  <a16:creationId xmlns:a16="http://schemas.microsoft.com/office/drawing/2014/main" id="{00000000-0008-0000-0100-000045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41"/>
              <a:ext cx="267" cy="35"/>
              <a:chOff x="6" y="829"/>
              <a:chExt cx="263" cy="35"/>
            </a:xfrm>
          </xdr:grpSpPr>
          <xdr:sp macro="" textlink="">
            <xdr:nvSpPr>
              <xdr:cNvPr id="39940" name="Text Box 4">
                <a:extLst>
                  <a:ext uri="{FF2B5EF4-FFF2-40B4-BE49-F238E27FC236}">
                    <a16:creationId xmlns:a16="http://schemas.microsoft.com/office/drawing/2014/main" id="{00000000-0008-0000-0100-00000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41" name="Text Box 5">
                <a:extLst>
                  <a:ext uri="{FF2B5EF4-FFF2-40B4-BE49-F238E27FC236}">
                    <a16:creationId xmlns:a16="http://schemas.microsoft.com/office/drawing/2014/main" id="{00000000-0008-0000-0100-00000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70" name="Group 6">
              <a:extLst>
                <a:ext uri="{FF2B5EF4-FFF2-40B4-BE49-F238E27FC236}">
                  <a16:creationId xmlns:a16="http://schemas.microsoft.com/office/drawing/2014/main" id="{00000000-0008-0000-0100-000046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02"/>
              <a:ext cx="267" cy="35"/>
              <a:chOff x="6" y="790"/>
              <a:chExt cx="263" cy="35"/>
            </a:xfrm>
          </xdr:grpSpPr>
          <xdr:sp macro="" textlink="">
            <xdr:nvSpPr>
              <xdr:cNvPr id="39943" name="Text Box 7">
                <a:extLst>
                  <a:ext uri="{FF2B5EF4-FFF2-40B4-BE49-F238E27FC236}">
                    <a16:creationId xmlns:a16="http://schemas.microsoft.com/office/drawing/2014/main" id="{00000000-0008-0000-0100-000007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44" name="Text Box 8">
                <a:extLst>
                  <a:ext uri="{FF2B5EF4-FFF2-40B4-BE49-F238E27FC236}">
                    <a16:creationId xmlns:a16="http://schemas.microsoft.com/office/drawing/2014/main" id="{00000000-0008-0000-0100-000008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71" name="Group 9">
              <a:extLst>
                <a:ext uri="{FF2B5EF4-FFF2-40B4-BE49-F238E27FC236}">
                  <a16:creationId xmlns:a16="http://schemas.microsoft.com/office/drawing/2014/main" id="{00000000-0008-0000-0100-000047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79"/>
              <a:ext cx="267" cy="35"/>
              <a:chOff x="6" y="868"/>
              <a:chExt cx="264" cy="34"/>
            </a:xfrm>
          </xdr:grpSpPr>
          <xdr:sp macro="" textlink="">
            <xdr:nvSpPr>
              <xdr:cNvPr id="39946" name="Text Box 10">
                <a:extLst>
                  <a:ext uri="{FF2B5EF4-FFF2-40B4-BE49-F238E27FC236}">
                    <a16:creationId xmlns:a16="http://schemas.microsoft.com/office/drawing/2014/main" id="{00000000-0008-0000-0100-00000A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47" name="Text Box 11">
                <a:extLst>
                  <a:ext uri="{FF2B5EF4-FFF2-40B4-BE49-F238E27FC236}">
                    <a16:creationId xmlns:a16="http://schemas.microsoft.com/office/drawing/2014/main" id="{00000000-0008-0000-0100-00000B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  <xdr:grpSp>
        <xdr:nvGrpSpPr>
          <xdr:cNvPr id="44859" name="Group 12">
            <a:extLst>
              <a:ext uri="{FF2B5EF4-FFF2-40B4-BE49-F238E27FC236}">
                <a16:creationId xmlns:a16="http://schemas.microsoft.com/office/drawing/2014/main" id="{00000000-0008-0000-0100-00003BAF0000}"/>
              </a:ext>
            </a:extLst>
          </xdr:cNvPr>
          <xdr:cNvGrpSpPr>
            <a:grpSpLocks/>
          </xdr:cNvGrpSpPr>
        </xdr:nvGrpSpPr>
        <xdr:grpSpPr bwMode="auto">
          <a:xfrm>
            <a:off x="97" y="21202"/>
            <a:ext cx="267" cy="112"/>
            <a:chOff x="97" y="21202"/>
            <a:chExt cx="267" cy="112"/>
          </a:xfrm>
        </xdr:grpSpPr>
        <xdr:grpSp>
          <xdr:nvGrpSpPr>
            <xdr:cNvPr id="44860" name="Group 13">
              <a:extLst>
                <a:ext uri="{FF2B5EF4-FFF2-40B4-BE49-F238E27FC236}">
                  <a16:creationId xmlns:a16="http://schemas.microsoft.com/office/drawing/2014/main" id="{00000000-0008-0000-0100-00003C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41"/>
              <a:ext cx="267" cy="35"/>
              <a:chOff x="6" y="829"/>
              <a:chExt cx="263" cy="35"/>
            </a:xfrm>
          </xdr:grpSpPr>
          <xdr:sp macro="" textlink="">
            <xdr:nvSpPr>
              <xdr:cNvPr id="39950" name="Text Box 14">
                <a:extLst>
                  <a:ext uri="{FF2B5EF4-FFF2-40B4-BE49-F238E27FC236}">
                    <a16:creationId xmlns:a16="http://schemas.microsoft.com/office/drawing/2014/main" id="{00000000-0008-0000-0100-00000E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51" name="Text Box 15">
                <a:extLst>
                  <a:ext uri="{FF2B5EF4-FFF2-40B4-BE49-F238E27FC236}">
                    <a16:creationId xmlns:a16="http://schemas.microsoft.com/office/drawing/2014/main" id="{00000000-0008-0000-0100-00000F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61" name="Group 16">
              <a:extLst>
                <a:ext uri="{FF2B5EF4-FFF2-40B4-BE49-F238E27FC236}">
                  <a16:creationId xmlns:a16="http://schemas.microsoft.com/office/drawing/2014/main" id="{00000000-0008-0000-0100-00003D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02"/>
              <a:ext cx="267" cy="35"/>
              <a:chOff x="6" y="790"/>
              <a:chExt cx="263" cy="35"/>
            </a:xfrm>
          </xdr:grpSpPr>
          <xdr:sp macro="" textlink="">
            <xdr:nvSpPr>
              <xdr:cNvPr id="39953" name="Text Box 17">
                <a:extLst>
                  <a:ext uri="{FF2B5EF4-FFF2-40B4-BE49-F238E27FC236}">
                    <a16:creationId xmlns:a16="http://schemas.microsoft.com/office/drawing/2014/main" id="{00000000-0008-0000-0100-000011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54" name="Text Box 18">
                <a:extLst>
                  <a:ext uri="{FF2B5EF4-FFF2-40B4-BE49-F238E27FC236}">
                    <a16:creationId xmlns:a16="http://schemas.microsoft.com/office/drawing/2014/main" id="{00000000-0008-0000-0100-000012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62" name="Group 19">
              <a:extLst>
                <a:ext uri="{FF2B5EF4-FFF2-40B4-BE49-F238E27FC236}">
                  <a16:creationId xmlns:a16="http://schemas.microsoft.com/office/drawing/2014/main" id="{00000000-0008-0000-0100-00003E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79"/>
              <a:ext cx="267" cy="35"/>
              <a:chOff x="6" y="868"/>
              <a:chExt cx="264" cy="34"/>
            </a:xfrm>
          </xdr:grpSpPr>
          <xdr:sp macro="" textlink="">
            <xdr:nvSpPr>
              <xdr:cNvPr id="39956" name="Text Box 20">
                <a:extLst>
                  <a:ext uri="{FF2B5EF4-FFF2-40B4-BE49-F238E27FC236}">
                    <a16:creationId xmlns:a16="http://schemas.microsoft.com/office/drawing/2014/main" id="{00000000-0008-0000-0100-00001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6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57" name="Text Box 21">
                <a:extLst>
                  <a:ext uri="{FF2B5EF4-FFF2-40B4-BE49-F238E27FC236}">
                    <a16:creationId xmlns:a16="http://schemas.microsoft.com/office/drawing/2014/main" id="{00000000-0008-0000-0100-00001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25</xdr:row>
      <xdr:rowOff>66675</xdr:rowOff>
    </xdr:from>
    <xdr:to>
      <xdr:col>4</xdr:col>
      <xdr:colOff>9525</xdr:colOff>
      <xdr:row>32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B7466E9-82AD-4FB5-9791-3ED2C0E5F49C}"/>
            </a:ext>
          </a:extLst>
        </xdr:cNvPr>
        <xdr:cNvGrpSpPr>
          <a:grpSpLocks/>
        </xdr:cNvGrpSpPr>
      </xdr:nvGrpSpPr>
      <xdr:grpSpPr bwMode="auto">
        <a:xfrm>
          <a:off x="180975" y="18854208"/>
          <a:ext cx="6000750" cy="1118659"/>
          <a:chOff x="18" y="7574"/>
          <a:chExt cx="492" cy="1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A8D1CDB-DD83-967F-3A1E-34CD8D70D62A}"/>
              </a:ext>
            </a:extLst>
          </xdr:cNvPr>
          <xdr:cNvGrpSpPr>
            <a:grpSpLocks/>
          </xdr:cNvGrpSpPr>
        </xdr:nvGrpSpPr>
        <xdr:grpSpPr bwMode="auto">
          <a:xfrm>
            <a:off x="19" y="7613"/>
            <a:ext cx="491" cy="34"/>
            <a:chOff x="5" y="10160"/>
            <a:chExt cx="445" cy="34"/>
          </a:xfrm>
        </xdr:grpSpPr>
        <xdr:sp macro="" textlink="">
          <xdr:nvSpPr>
            <xdr:cNvPr id="10" name="Text Box 3">
              <a:extLst>
                <a:ext uri="{FF2B5EF4-FFF2-40B4-BE49-F238E27FC236}">
                  <a16:creationId xmlns:a16="http://schemas.microsoft.com/office/drawing/2014/main" id="{BA008862-D059-8EBF-9D76-008771A29A6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62"/>
              <a:ext cx="77" cy="3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11" name="Text Box 4">
              <a:extLst>
                <a:ext uri="{FF2B5EF4-FFF2-40B4-BE49-F238E27FC236}">
                  <a16:creationId xmlns:a16="http://schemas.microsoft.com/office/drawing/2014/main" id="{A5B85E98-924A-919B-D641-1088EE896B1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62"/>
              <a:ext cx="369" cy="31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del 90% al 99% </a:t>
              </a:r>
            </a:p>
          </xdr:txBody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3F23138C-3012-7527-F1EB-63ED835AA800}"/>
              </a:ext>
            </a:extLst>
          </xdr:cNvPr>
          <xdr:cNvGrpSpPr>
            <a:grpSpLocks/>
          </xdr:cNvGrpSpPr>
        </xdr:nvGrpSpPr>
        <xdr:grpSpPr bwMode="auto">
          <a:xfrm>
            <a:off x="18" y="7652"/>
            <a:ext cx="491" cy="34"/>
            <a:chOff x="5" y="10201"/>
            <a:chExt cx="445" cy="34"/>
          </a:xfrm>
        </xdr:grpSpPr>
        <xdr:sp macro="" textlink="">
          <xdr:nvSpPr>
            <xdr:cNvPr id="8" name="Text Box 6">
              <a:extLst>
                <a:ext uri="{FF2B5EF4-FFF2-40B4-BE49-F238E27FC236}">
                  <a16:creationId xmlns:a16="http://schemas.microsoft.com/office/drawing/2014/main" id="{6CDE89D9-6E2B-02CD-116C-C450B8180AC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201"/>
              <a:ext cx="77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  <xdr:sp macro="" textlink="">
          <xdr:nvSpPr>
            <xdr:cNvPr id="9" name="Text Box 7">
              <a:extLst>
                <a:ext uri="{FF2B5EF4-FFF2-40B4-BE49-F238E27FC236}">
                  <a16:creationId xmlns:a16="http://schemas.microsoft.com/office/drawing/2014/main" id="{E676BA4D-843E-814E-E07D-3940AEDE630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" y="10201"/>
              <a:ext cx="368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Igual o mayor al 100%  </a:t>
              </a:r>
            </a:p>
          </xdr:txBody>
        </xdr:sp>
      </xdr:grpSp>
      <xdr:grpSp>
        <xdr:nvGrpSpPr>
          <xdr:cNvPr id="5" name="Group 8">
            <a:extLst>
              <a:ext uri="{FF2B5EF4-FFF2-40B4-BE49-F238E27FC236}">
                <a16:creationId xmlns:a16="http://schemas.microsoft.com/office/drawing/2014/main" id="{4B9B8ED5-8A4F-FFCC-92BE-5AD77C07322F}"/>
              </a:ext>
            </a:extLst>
          </xdr:cNvPr>
          <xdr:cNvGrpSpPr>
            <a:grpSpLocks/>
          </xdr:cNvGrpSpPr>
        </xdr:nvGrpSpPr>
        <xdr:grpSpPr bwMode="auto">
          <a:xfrm>
            <a:off x="18" y="7574"/>
            <a:ext cx="491" cy="34"/>
            <a:chOff x="5" y="10123"/>
            <a:chExt cx="445" cy="34"/>
          </a:xfrm>
        </xdr:grpSpPr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3D0074B3-0E81-18E2-FF13-7BC871F2434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23"/>
              <a:ext cx="76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  <xdr:sp macro="" textlink="">
          <xdr:nvSpPr>
            <xdr:cNvPr id="7" name="Text Box 10">
              <a:extLst>
                <a:ext uri="{FF2B5EF4-FFF2-40B4-BE49-F238E27FC236}">
                  <a16:creationId xmlns:a16="http://schemas.microsoft.com/office/drawing/2014/main" id="{F188CC22-B285-6C98-7652-2B4A5CE804F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23"/>
              <a:ext cx="369" cy="34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Cumplimiento Inferior al 90%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10</xdr:col>
      <xdr:colOff>333375</xdr:colOff>
      <xdr:row>66</xdr:row>
      <xdr:rowOff>0</xdr:rowOff>
    </xdr:to>
    <xdr:pic>
      <xdr:nvPicPr>
        <xdr:cNvPr id="37978" name="Picture 1">
          <a:extLst>
            <a:ext uri="{FF2B5EF4-FFF2-40B4-BE49-F238E27FC236}">
              <a16:creationId xmlns:a16="http://schemas.microsoft.com/office/drawing/2014/main" id="{00000000-0008-0000-0400-00005A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0"/>
          <a:ext cx="6429375" cy="939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-Conacyt\OG%202016\IIOG16\CARPETAS\SOCIALES\ECOSUR\Formatos%20SED_Jun_2016%20aldo%20requisi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DE DESEMPEÑO"/>
      <sheetName val="GASTO Pp IND DESEMP"/>
      <sheetName val="CRITERIOS SEMAFOR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43"/>
  <sheetViews>
    <sheetView showGridLines="0" zoomScale="75" workbookViewId="0">
      <selection activeCell="O32" sqref="O32"/>
    </sheetView>
  </sheetViews>
  <sheetFormatPr baseColWidth="10" defaultColWidth="7.88671875" defaultRowHeight="13.2" x14ac:dyDescent="0.25"/>
  <cols>
    <col min="1" max="1" width="39.6640625" customWidth="1"/>
    <col min="2" max="2" width="14.44140625" customWidth="1"/>
    <col min="3" max="3" width="14.33203125" customWidth="1"/>
    <col min="4" max="4" width="1" customWidth="1"/>
    <col min="5" max="5" width="18.44140625" customWidth="1"/>
    <col min="6" max="6" width="14.44140625" customWidth="1"/>
    <col min="7" max="7" width="17.88671875" customWidth="1"/>
    <col min="8" max="8" width="15.6640625" customWidth="1"/>
    <col min="9" max="10" width="11.44140625" customWidth="1"/>
    <col min="11" max="11" width="1" customWidth="1"/>
    <col min="12" max="12" width="15.6640625" customWidth="1"/>
  </cols>
  <sheetData>
    <row r="1" spans="1:15" ht="22.5" customHeight="1" x14ac:dyDescent="0.25">
      <c r="A1" s="223" t="s">
        <v>153</v>
      </c>
      <c r="B1" s="224"/>
      <c r="C1" s="224"/>
      <c r="D1" s="224"/>
      <c r="E1" s="224"/>
      <c r="F1" s="224"/>
      <c r="G1" s="224"/>
      <c r="H1" s="224"/>
      <c r="I1" s="224"/>
      <c r="J1" s="224"/>
      <c r="K1" s="13"/>
      <c r="L1" s="12"/>
      <c r="O1" s="14"/>
    </row>
    <row r="2" spans="1:15" ht="29.25" customHeight="1" x14ac:dyDescent="0.25">
      <c r="A2" s="150" t="s">
        <v>152</v>
      </c>
      <c r="B2" s="13"/>
      <c r="C2" s="13"/>
      <c r="D2" s="13"/>
      <c r="E2" s="13"/>
      <c r="F2" s="13"/>
      <c r="G2" s="12"/>
      <c r="H2" s="12"/>
      <c r="I2" s="12"/>
      <c r="J2" s="12"/>
      <c r="K2" s="13"/>
      <c r="L2" s="12"/>
    </row>
    <row r="3" spans="1:15" ht="13.8" x14ac:dyDescent="0.25">
      <c r="A3" s="15" t="s">
        <v>25</v>
      </c>
      <c r="B3" s="16"/>
      <c r="C3" s="16"/>
      <c r="D3" s="16"/>
      <c r="E3" s="16"/>
      <c r="F3" s="16"/>
      <c r="G3" s="12"/>
      <c r="H3" s="12"/>
      <c r="I3" s="12"/>
      <c r="J3" s="12"/>
      <c r="K3" s="16"/>
      <c r="L3" s="12"/>
    </row>
    <row r="4" spans="1:15" ht="13.8" thickBot="1" x14ac:dyDescent="0.3">
      <c r="A4" s="32"/>
      <c r="C4" s="17"/>
      <c r="D4" s="17"/>
      <c r="E4" s="18"/>
      <c r="F4" s="18"/>
      <c r="K4" s="17"/>
    </row>
    <row r="5" spans="1:15" ht="17.25" customHeight="1" x14ac:dyDescent="0.25">
      <c r="A5" s="235" t="s">
        <v>35</v>
      </c>
      <c r="B5" s="225" t="s">
        <v>1</v>
      </c>
      <c r="C5" s="226"/>
      <c r="D5" s="7"/>
      <c r="E5" s="231" t="s">
        <v>147</v>
      </c>
      <c r="F5" s="232"/>
      <c r="G5" s="47" t="s">
        <v>29</v>
      </c>
      <c r="H5" s="48"/>
      <c r="I5" s="225" t="s">
        <v>30</v>
      </c>
      <c r="J5" s="226"/>
      <c r="K5" s="7"/>
      <c r="L5" s="49" t="s">
        <v>40</v>
      </c>
    </row>
    <row r="6" spans="1:15" ht="15.75" customHeight="1" thickBot="1" x14ac:dyDescent="0.3">
      <c r="A6" s="236"/>
      <c r="B6" s="229"/>
      <c r="C6" s="230"/>
      <c r="D6" s="7"/>
      <c r="E6" s="233"/>
      <c r="F6" s="234"/>
      <c r="G6" s="238" t="s">
        <v>34</v>
      </c>
      <c r="H6" s="239"/>
      <c r="I6" s="227"/>
      <c r="J6" s="228"/>
      <c r="K6" s="7"/>
      <c r="L6" s="50" t="s">
        <v>2</v>
      </c>
    </row>
    <row r="7" spans="1:15" ht="17.25" customHeight="1" thickBot="1" x14ac:dyDescent="0.3">
      <c r="A7" s="236"/>
      <c r="B7" s="44" t="s">
        <v>3</v>
      </c>
      <c r="C7" s="51" t="s">
        <v>4</v>
      </c>
      <c r="D7" s="52"/>
      <c r="E7" s="53" t="s">
        <v>5</v>
      </c>
      <c r="F7" s="51" t="s">
        <v>6</v>
      </c>
      <c r="G7" s="53" t="s">
        <v>15</v>
      </c>
      <c r="H7" s="51" t="s">
        <v>16</v>
      </c>
      <c r="I7" s="54" t="s">
        <v>12</v>
      </c>
      <c r="J7" s="55" t="s">
        <v>14</v>
      </c>
      <c r="K7" s="7"/>
      <c r="L7" s="56" t="s">
        <v>4</v>
      </c>
    </row>
    <row r="8" spans="1:15" ht="13.8" thickBot="1" x14ac:dyDescent="0.3">
      <c r="A8" s="237"/>
      <c r="B8" s="57" t="s">
        <v>7</v>
      </c>
      <c r="C8" s="58" t="s">
        <v>8</v>
      </c>
      <c r="D8" s="52"/>
      <c r="E8" s="57" t="s">
        <v>9</v>
      </c>
      <c r="F8" s="58" t="s">
        <v>10</v>
      </c>
      <c r="G8" s="58" t="s">
        <v>41</v>
      </c>
      <c r="H8" s="58" t="s">
        <v>42</v>
      </c>
      <c r="I8" s="59" t="s">
        <v>13</v>
      </c>
      <c r="J8" s="60" t="s">
        <v>13</v>
      </c>
      <c r="K8" s="52"/>
      <c r="L8" s="61" t="s">
        <v>43</v>
      </c>
    </row>
    <row r="9" spans="1:15" x14ac:dyDescent="0.25">
      <c r="A9" s="52"/>
      <c r="B9" s="19"/>
      <c r="C9" s="19"/>
      <c r="D9" s="20"/>
      <c r="E9" s="19"/>
      <c r="F9" s="21"/>
      <c r="G9" s="22"/>
      <c r="H9" s="23"/>
      <c r="I9" s="24"/>
      <c r="J9" s="25"/>
      <c r="K9" s="20"/>
      <c r="L9" s="22"/>
    </row>
    <row r="10" spans="1:15" ht="15.6" x14ac:dyDescent="0.25">
      <c r="A10" s="78" t="s">
        <v>45</v>
      </c>
      <c r="B10" s="114">
        <f>+SUM(B11:B14)</f>
        <v>428.7</v>
      </c>
      <c r="C10" s="114">
        <f>+SUM(C11:C14)</f>
        <v>428.7</v>
      </c>
      <c r="D10" s="114"/>
      <c r="E10" s="114">
        <f>+SUM(E11:E14)</f>
        <v>199.10000000000002</v>
      </c>
      <c r="F10" s="114">
        <f>+SUM(F11:F14)</f>
        <v>181.7</v>
      </c>
      <c r="G10" s="115">
        <f>+F10-E10</f>
        <v>-17.400000000000034</v>
      </c>
      <c r="H10" s="116">
        <f>+(G10/E10)*100</f>
        <v>-8.7393269713711863</v>
      </c>
      <c r="I10" s="67">
        <f t="shared" ref="I10:I27" si="0">+H10</f>
        <v>-8.7393269713711863</v>
      </c>
      <c r="J10" s="64">
        <f t="shared" ref="J10:J21" si="1">+H10</f>
        <v>-8.7393269713711863</v>
      </c>
      <c r="K10" s="68"/>
      <c r="L10" s="152">
        <f>+(F10/C10)*100</f>
        <v>42.383951481222297</v>
      </c>
      <c r="N10" s="27"/>
    </row>
    <row r="11" spans="1:15" ht="15" x14ac:dyDescent="0.25">
      <c r="A11" s="118" t="s">
        <v>36</v>
      </c>
      <c r="B11" s="92">
        <v>334.1</v>
      </c>
      <c r="C11" s="92">
        <v>334.1</v>
      </c>
      <c r="D11" s="93"/>
      <c r="E11" s="92">
        <v>164.8</v>
      </c>
      <c r="F11" s="92">
        <v>149.30000000000001</v>
      </c>
      <c r="G11" s="161">
        <f t="shared" ref="G11:G27" si="2">+F11-E11</f>
        <v>-15.5</v>
      </c>
      <c r="H11" s="63">
        <f t="shared" ref="H11:H27" si="3">+(G11/E11)*100</f>
        <v>-9.4053398058252426</v>
      </c>
      <c r="I11" s="67">
        <f t="shared" si="0"/>
        <v>-9.4053398058252426</v>
      </c>
      <c r="J11" s="64">
        <f t="shared" si="1"/>
        <v>-9.4053398058252426</v>
      </c>
      <c r="K11" s="69"/>
      <c r="L11" s="153">
        <f t="shared" ref="L11:L27" si="4">+(F11/C11)*100</f>
        <v>44.687219395390606</v>
      </c>
      <c r="M11" s="26"/>
      <c r="N11" s="27"/>
    </row>
    <row r="12" spans="1:15" ht="15" x14ac:dyDescent="0.25">
      <c r="A12" s="118" t="s">
        <v>37</v>
      </c>
      <c r="B12" s="92">
        <v>12.7</v>
      </c>
      <c r="C12" s="92">
        <v>16.7</v>
      </c>
      <c r="D12" s="93"/>
      <c r="E12" s="92">
        <v>3.9</v>
      </c>
      <c r="F12" s="92">
        <v>7.2</v>
      </c>
      <c r="G12" s="161">
        <f t="shared" si="2"/>
        <v>3.3000000000000003</v>
      </c>
      <c r="H12" s="63">
        <f t="shared" si="3"/>
        <v>84.615384615384627</v>
      </c>
      <c r="I12" s="67">
        <f t="shared" si="0"/>
        <v>84.615384615384627</v>
      </c>
      <c r="J12" s="64">
        <f t="shared" si="1"/>
        <v>84.615384615384627</v>
      </c>
      <c r="K12" s="69"/>
      <c r="L12" s="153">
        <f t="shared" si="4"/>
        <v>43.113772455089823</v>
      </c>
      <c r="M12" s="27"/>
      <c r="N12" s="27"/>
    </row>
    <row r="13" spans="1:15" ht="15" x14ac:dyDescent="0.25">
      <c r="A13" s="118" t="s">
        <v>38</v>
      </c>
      <c r="B13" s="92">
        <v>74</v>
      </c>
      <c r="C13" s="92">
        <v>70</v>
      </c>
      <c r="D13" s="93"/>
      <c r="E13" s="92">
        <v>27</v>
      </c>
      <c r="F13" s="92">
        <v>22.6</v>
      </c>
      <c r="G13" s="161">
        <f t="shared" si="2"/>
        <v>-4.3999999999999986</v>
      </c>
      <c r="H13" s="63">
        <f t="shared" si="3"/>
        <v>-16.296296296296291</v>
      </c>
      <c r="I13" s="67">
        <f t="shared" si="0"/>
        <v>-16.296296296296291</v>
      </c>
      <c r="J13" s="64">
        <f t="shared" si="1"/>
        <v>-16.296296296296291</v>
      </c>
      <c r="K13" s="69"/>
      <c r="L13" s="153">
        <f t="shared" si="4"/>
        <v>32.285714285714292</v>
      </c>
      <c r="M13" s="27"/>
      <c r="N13" s="27"/>
    </row>
    <row r="14" spans="1:15" ht="15" x14ac:dyDescent="0.25">
      <c r="A14" s="118" t="s">
        <v>48</v>
      </c>
      <c r="B14" s="92">
        <v>7.9</v>
      </c>
      <c r="C14" s="92">
        <v>7.9</v>
      </c>
      <c r="D14" s="93"/>
      <c r="E14" s="92">
        <v>3.4</v>
      </c>
      <c r="F14" s="92">
        <v>2.6</v>
      </c>
      <c r="G14" s="161">
        <f t="shared" si="2"/>
        <v>-0.79999999999999982</v>
      </c>
      <c r="H14" s="63">
        <f t="shared" si="3"/>
        <v>-23.529411764705877</v>
      </c>
      <c r="I14" s="67">
        <f t="shared" si="0"/>
        <v>-23.529411764705877</v>
      </c>
      <c r="J14" s="64">
        <f>+H14</f>
        <v>-23.529411764705877</v>
      </c>
      <c r="K14" s="69"/>
      <c r="L14" s="153">
        <f t="shared" si="4"/>
        <v>32.911392405063289</v>
      </c>
      <c r="M14" s="27"/>
      <c r="N14" s="27"/>
    </row>
    <row r="15" spans="1:15" ht="21" customHeight="1" x14ac:dyDescent="0.25">
      <c r="A15" s="62"/>
      <c r="B15" s="92"/>
      <c r="C15" s="92"/>
      <c r="D15" s="93"/>
      <c r="E15" s="92"/>
      <c r="F15" s="92"/>
      <c r="G15" s="115"/>
      <c r="H15" s="63"/>
      <c r="I15" s="67"/>
      <c r="J15" s="64"/>
      <c r="K15" s="69"/>
      <c r="L15" s="153"/>
      <c r="N15" s="27"/>
    </row>
    <row r="16" spans="1:15" ht="15.6" x14ac:dyDescent="0.25">
      <c r="A16" s="78" t="s">
        <v>46</v>
      </c>
      <c r="B16" s="117">
        <f>+SUM(B17+B21)</f>
        <v>0</v>
      </c>
      <c r="C16" s="117">
        <f>+SUM(C17+C21)</f>
        <v>0</v>
      </c>
      <c r="D16" s="117">
        <f>+SUM(D17+D21)</f>
        <v>0</v>
      </c>
      <c r="E16" s="117">
        <f>+SUM(E17+E21)</f>
        <v>0</v>
      </c>
      <c r="F16" s="117">
        <f>+SUM(F17+F21)</f>
        <v>0</v>
      </c>
      <c r="G16" s="115">
        <f t="shared" si="2"/>
        <v>0</v>
      </c>
      <c r="H16" s="116">
        <v>0</v>
      </c>
      <c r="I16" s="67">
        <f t="shared" si="0"/>
        <v>0</v>
      </c>
      <c r="J16" s="64">
        <f t="shared" si="1"/>
        <v>0</v>
      </c>
      <c r="K16" s="69"/>
      <c r="L16" s="72">
        <v>0</v>
      </c>
      <c r="N16" s="27"/>
    </row>
    <row r="17" spans="1:14" ht="15.6" x14ac:dyDescent="0.25">
      <c r="A17" s="62" t="s">
        <v>59</v>
      </c>
      <c r="B17" s="117">
        <f>+SUM(B18:B20)</f>
        <v>0</v>
      </c>
      <c r="C17" s="117">
        <f>+SUM(C18:C20)</f>
        <v>0</v>
      </c>
      <c r="D17" s="117"/>
      <c r="E17" s="117">
        <f>+SUM(E18:E20)</f>
        <v>0</v>
      </c>
      <c r="F17" s="117">
        <f>+SUM(F18:F20)</f>
        <v>0</v>
      </c>
      <c r="G17" s="115">
        <f t="shared" si="2"/>
        <v>0</v>
      </c>
      <c r="H17" s="116">
        <v>0</v>
      </c>
      <c r="I17" s="67">
        <f t="shared" si="0"/>
        <v>0</v>
      </c>
      <c r="J17" s="64">
        <f t="shared" si="1"/>
        <v>0</v>
      </c>
      <c r="K17" s="69"/>
      <c r="L17" s="72">
        <v>0</v>
      </c>
      <c r="N17" s="27"/>
    </row>
    <row r="18" spans="1:14" ht="15" x14ac:dyDescent="0.25">
      <c r="A18" s="118" t="s">
        <v>39</v>
      </c>
      <c r="B18" s="130">
        <v>0</v>
      </c>
      <c r="C18" s="130">
        <v>0</v>
      </c>
      <c r="D18" s="93"/>
      <c r="E18" s="92">
        <v>0</v>
      </c>
      <c r="F18" s="92">
        <v>0</v>
      </c>
      <c r="G18" s="161">
        <f t="shared" si="2"/>
        <v>0</v>
      </c>
      <c r="H18" s="63">
        <v>0</v>
      </c>
      <c r="I18" s="67">
        <f t="shared" si="0"/>
        <v>0</v>
      </c>
      <c r="J18" s="64">
        <f t="shared" si="1"/>
        <v>0</v>
      </c>
      <c r="K18" s="69"/>
      <c r="L18" s="153">
        <v>0</v>
      </c>
      <c r="M18" s="27"/>
      <c r="N18" s="27"/>
    </row>
    <row r="19" spans="1:14" ht="15" x14ac:dyDescent="0.25">
      <c r="A19" s="118" t="s">
        <v>44</v>
      </c>
      <c r="B19" s="130">
        <v>0</v>
      </c>
      <c r="C19" s="130">
        <v>0</v>
      </c>
      <c r="D19" s="93"/>
      <c r="E19" s="92">
        <v>0</v>
      </c>
      <c r="F19" s="92">
        <v>0</v>
      </c>
      <c r="G19" s="161">
        <f t="shared" si="2"/>
        <v>0</v>
      </c>
      <c r="H19" s="63">
        <v>0</v>
      </c>
      <c r="I19" s="67">
        <f t="shared" si="0"/>
        <v>0</v>
      </c>
      <c r="J19" s="64">
        <f t="shared" si="1"/>
        <v>0</v>
      </c>
      <c r="K19" s="69"/>
      <c r="L19" s="153">
        <v>0</v>
      </c>
      <c r="M19" s="27"/>
      <c r="N19" s="27"/>
    </row>
    <row r="20" spans="1:14" ht="15" x14ac:dyDescent="0.25">
      <c r="A20" s="118" t="s">
        <v>48</v>
      </c>
      <c r="B20" s="130">
        <v>0</v>
      </c>
      <c r="C20" s="92">
        <v>0</v>
      </c>
      <c r="D20" s="93"/>
      <c r="E20" s="92">
        <v>0</v>
      </c>
      <c r="F20" s="92">
        <v>0</v>
      </c>
      <c r="G20" s="161">
        <f t="shared" si="2"/>
        <v>0</v>
      </c>
      <c r="H20" s="63">
        <v>0</v>
      </c>
      <c r="I20" s="67">
        <f t="shared" si="0"/>
        <v>0</v>
      </c>
      <c r="J20" s="64"/>
      <c r="K20" s="69"/>
      <c r="L20" s="153">
        <v>0</v>
      </c>
      <c r="M20" s="27"/>
      <c r="N20" s="27"/>
    </row>
    <row r="21" spans="1:14" s="159" customFormat="1" ht="24.75" customHeight="1" x14ac:dyDescent="0.25">
      <c r="A21" s="155" t="s">
        <v>60</v>
      </c>
      <c r="B21" s="156"/>
      <c r="C21" s="157"/>
      <c r="D21" s="158"/>
      <c r="E21" s="157"/>
      <c r="F21" s="157"/>
      <c r="G21" s="161"/>
      <c r="H21" s="116"/>
      <c r="I21" s="67">
        <f t="shared" si="0"/>
        <v>0</v>
      </c>
      <c r="J21" s="64">
        <f t="shared" si="1"/>
        <v>0</v>
      </c>
      <c r="K21" s="69"/>
      <c r="L21" s="72"/>
      <c r="N21" s="160"/>
    </row>
    <row r="22" spans="1:14" ht="14.25" customHeight="1" x14ac:dyDescent="0.25">
      <c r="A22" s="62"/>
      <c r="B22" s="92"/>
      <c r="C22" s="92"/>
      <c r="D22" s="93"/>
      <c r="E22" s="92"/>
      <c r="F22" s="92"/>
      <c r="G22" s="115"/>
      <c r="H22" s="63"/>
      <c r="I22" s="67"/>
      <c r="J22" s="64"/>
      <c r="K22" s="69"/>
      <c r="L22" s="153"/>
      <c r="N22" s="27"/>
    </row>
    <row r="23" spans="1:14" ht="15.6" x14ac:dyDescent="0.25">
      <c r="A23" s="78" t="s">
        <v>47</v>
      </c>
      <c r="B23" s="119">
        <f>+SUM(B24:B25)</f>
        <v>0</v>
      </c>
      <c r="C23" s="119">
        <f>+SUM(C24:C25)</f>
        <v>0</v>
      </c>
      <c r="D23" s="119"/>
      <c r="E23" s="119">
        <f>+SUM(E24:E25)</f>
        <v>0</v>
      </c>
      <c r="F23" s="119">
        <f>+SUM(F24:F25)</f>
        <v>4.7</v>
      </c>
      <c r="G23" s="115">
        <f t="shared" si="2"/>
        <v>4.7</v>
      </c>
      <c r="H23" s="116">
        <v>0</v>
      </c>
      <c r="I23" s="67">
        <f t="shared" si="0"/>
        <v>0</v>
      </c>
      <c r="J23" s="64">
        <f>+H23</f>
        <v>0</v>
      </c>
      <c r="K23" s="69"/>
      <c r="L23" s="72">
        <v>0</v>
      </c>
      <c r="N23" s="27"/>
    </row>
    <row r="24" spans="1:14" ht="15" x14ac:dyDescent="0.25">
      <c r="A24" s="118" t="s">
        <v>49</v>
      </c>
      <c r="B24" s="92"/>
      <c r="C24" s="92"/>
      <c r="D24" s="93"/>
      <c r="E24" s="92">
        <v>0</v>
      </c>
      <c r="F24" s="92">
        <v>6</v>
      </c>
      <c r="G24" s="161">
        <f t="shared" si="2"/>
        <v>6</v>
      </c>
      <c r="H24" s="63">
        <v>0</v>
      </c>
      <c r="I24" s="67">
        <f t="shared" si="0"/>
        <v>0</v>
      </c>
      <c r="J24" s="64">
        <f>+H24</f>
        <v>0</v>
      </c>
      <c r="K24" s="69"/>
      <c r="L24" s="153">
        <v>0</v>
      </c>
      <c r="M24" s="26"/>
      <c r="N24" s="27"/>
    </row>
    <row r="25" spans="1:14" ht="15" x14ac:dyDescent="0.25">
      <c r="A25" s="118" t="s">
        <v>50</v>
      </c>
      <c r="B25" s="92"/>
      <c r="C25" s="92"/>
      <c r="D25" s="93"/>
      <c r="E25" s="92">
        <v>0</v>
      </c>
      <c r="F25" s="92">
        <v>-1.3</v>
      </c>
      <c r="G25" s="161">
        <f t="shared" si="2"/>
        <v>-1.3</v>
      </c>
      <c r="H25" s="63">
        <v>0</v>
      </c>
      <c r="I25" s="67">
        <f t="shared" si="0"/>
        <v>0</v>
      </c>
      <c r="J25" s="64">
        <f>+H25</f>
        <v>0</v>
      </c>
      <c r="K25" s="69"/>
      <c r="L25" s="153">
        <v>0</v>
      </c>
      <c r="M25" s="27"/>
      <c r="N25" s="27"/>
    </row>
    <row r="26" spans="1:14" ht="16.2" thickBot="1" x14ac:dyDescent="0.3">
      <c r="A26" s="52"/>
      <c r="B26" s="65"/>
      <c r="C26" s="65"/>
      <c r="D26" s="66"/>
      <c r="E26" s="65"/>
      <c r="F26" s="65"/>
      <c r="G26" s="115"/>
      <c r="H26" s="70"/>
      <c r="I26" s="67"/>
      <c r="J26" s="64"/>
      <c r="K26" s="68"/>
      <c r="L26" s="154"/>
      <c r="N26" s="27"/>
    </row>
    <row r="27" spans="1:14" ht="19.649999999999999" customHeight="1" thickTop="1" thickBot="1" x14ac:dyDescent="0.3">
      <c r="A27" s="71" t="s">
        <v>51</v>
      </c>
      <c r="B27" s="28">
        <f>+B10+B16+B23</f>
        <v>428.7</v>
      </c>
      <c r="C27" s="29">
        <f>+C10+C16+C23</f>
        <v>428.7</v>
      </c>
      <c r="D27" s="72"/>
      <c r="E27" s="29">
        <f>+E10+E16+E23</f>
        <v>199.10000000000002</v>
      </c>
      <c r="F27" s="29">
        <f>+F10+F16+F23</f>
        <v>186.39999999999998</v>
      </c>
      <c r="G27" s="29">
        <f t="shared" si="2"/>
        <v>-12.700000000000045</v>
      </c>
      <c r="H27" s="29">
        <f t="shared" si="3"/>
        <v>-6.3787041687594401</v>
      </c>
      <c r="I27" s="73">
        <f t="shared" si="0"/>
        <v>-6.3787041687594401</v>
      </c>
      <c r="J27" s="31">
        <f>+H27</f>
        <v>-6.3787041687594401</v>
      </c>
      <c r="K27" s="30"/>
      <c r="L27" s="29">
        <f t="shared" si="4"/>
        <v>43.480289246559359</v>
      </c>
      <c r="N27" s="27"/>
    </row>
    <row r="28" spans="1:14" x14ac:dyDescent="0.25">
      <c r="A28" s="32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4" x14ac:dyDescent="0.25">
      <c r="A29" s="7" t="s">
        <v>62</v>
      </c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ht="7.5" customHeight="1" x14ac:dyDescent="0.25">
      <c r="A30" s="75"/>
      <c r="B30" s="74"/>
      <c r="C30" s="74"/>
      <c r="D30" s="74"/>
      <c r="E30" s="74"/>
      <c r="F30" s="74"/>
      <c r="G30" s="74"/>
      <c r="H30" s="74"/>
      <c r="I30" s="74"/>
      <c r="J30" s="74"/>
      <c r="K30" s="1"/>
      <c r="L30" s="1"/>
    </row>
    <row r="31" spans="1:14" ht="1.5" customHeight="1" x14ac:dyDescent="0.25">
      <c r="A31" s="75"/>
      <c r="B31" s="5"/>
      <c r="C31" s="5"/>
      <c r="D31" s="5"/>
      <c r="E31" s="5"/>
      <c r="F31" s="5"/>
    </row>
    <row r="32" spans="1:14" ht="15" customHeight="1" x14ac:dyDescent="0.25">
      <c r="A32" s="9" t="s">
        <v>24</v>
      </c>
      <c r="B32" s="5"/>
      <c r="C32" s="5"/>
      <c r="D32" s="5"/>
      <c r="E32" s="5"/>
      <c r="F32" s="5"/>
    </row>
    <row r="33" spans="1:6" ht="19.5" customHeight="1" x14ac:dyDescent="0.25">
      <c r="A33" s="33" t="s">
        <v>22</v>
      </c>
      <c r="C33" s="6" t="s">
        <v>23</v>
      </c>
    </row>
    <row r="34" spans="1:6" x14ac:dyDescent="0.25">
      <c r="A34" s="2"/>
    </row>
    <row r="37" spans="1:6" x14ac:dyDescent="0.25">
      <c r="A37" s="2"/>
    </row>
    <row r="38" spans="1:6" x14ac:dyDescent="0.25">
      <c r="A38" s="2"/>
    </row>
    <row r="39" spans="1:6" x14ac:dyDescent="0.25">
      <c r="A39" s="2"/>
    </row>
    <row r="40" spans="1:6" x14ac:dyDescent="0.25">
      <c r="A40" s="2"/>
    </row>
    <row r="41" spans="1:6" x14ac:dyDescent="0.25">
      <c r="A41" t="s">
        <v>11</v>
      </c>
    </row>
    <row r="43" spans="1:6" x14ac:dyDescent="0.25">
      <c r="F43" s="34"/>
    </row>
  </sheetData>
  <sheetProtection selectLockedCells="1"/>
  <mergeCells count="6">
    <mergeCell ref="A1:J1"/>
    <mergeCell ref="I5:J6"/>
    <mergeCell ref="B5:C6"/>
    <mergeCell ref="E5:F6"/>
    <mergeCell ref="A5:A8"/>
    <mergeCell ref="G6:H6"/>
  </mergeCells>
  <phoneticPr fontId="0" type="noConversion"/>
  <conditionalFormatting sqref="I10:I27">
    <cfRule type="cellIs" dxfId="33" priority="1" stopIfTrue="1" operator="between">
      <formula>-0.0001</formula>
      <formula>-5</formula>
    </cfRule>
    <cfRule type="cellIs" dxfId="32" priority="2" stopIfTrue="1" operator="between">
      <formula>-5.1</formula>
      <formula>-10.1</formula>
    </cfRule>
    <cfRule type="cellIs" dxfId="31" priority="3" stopIfTrue="1" operator="lessThan">
      <formula>-10.1</formula>
    </cfRule>
  </conditionalFormatting>
  <conditionalFormatting sqref="J10:J27">
    <cfRule type="cellIs" dxfId="30" priority="4" stopIfTrue="1" operator="between">
      <formula>0.01</formula>
      <formula>5</formula>
    </cfRule>
    <cfRule type="cellIs" dxfId="29" priority="5" stopIfTrue="1" operator="between">
      <formula>5.1</formula>
      <formula>10.1</formula>
    </cfRule>
    <cfRule type="cellIs" dxfId="28" priority="6" stopIfTrue="1" operator="greaterThan">
      <formula>10.1</formula>
    </cfRule>
  </conditionalFormatting>
  <printOptions horizontalCentered="1" verticalCentered="1"/>
  <pageMargins left="0.19685039370078741" right="0" top="0.47244094488188981" bottom="0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O55"/>
  <sheetViews>
    <sheetView showGridLines="0" zoomScale="80" zoomScaleNormal="80" workbookViewId="0">
      <pane xSplit="2" ySplit="7" topLeftCell="C8" activePane="bottomRight" state="frozen"/>
      <selection activeCell="A29" sqref="A29"/>
      <selection pane="topRight" activeCell="A29" sqref="A29"/>
      <selection pane="bottomLeft" activeCell="A29" sqref="A29"/>
      <selection pane="bottomRight" activeCell="F65" sqref="F65"/>
    </sheetView>
  </sheetViews>
  <sheetFormatPr baseColWidth="10" defaultColWidth="11.44140625" defaultRowHeight="13.2" x14ac:dyDescent="0.25"/>
  <cols>
    <col min="1" max="2" width="7.6640625" style="2" customWidth="1"/>
    <col min="3" max="3" width="52.33203125" style="2" customWidth="1"/>
    <col min="4" max="4" width="19.88671875" style="2" customWidth="1"/>
    <col min="5" max="5" width="20" style="2" customWidth="1"/>
    <col min="6" max="6" width="14.6640625" style="2" customWidth="1"/>
    <col min="7" max="7" width="18" style="2" customWidth="1"/>
    <col min="8" max="11" width="14.6640625" style="2" customWidth="1"/>
    <col min="12" max="12" width="12.88671875" style="2" customWidth="1"/>
    <col min="13" max="14" width="10.6640625" style="2" customWidth="1"/>
    <col min="15" max="16384" width="11.44140625" style="2"/>
  </cols>
  <sheetData>
    <row r="1" spans="1:14" ht="15.6" x14ac:dyDescent="0.3">
      <c r="A1" s="45"/>
      <c r="B1" s="10"/>
      <c r="C1" s="168" t="s">
        <v>181</v>
      </c>
      <c r="D1" s="35"/>
      <c r="E1" s="35"/>
      <c r="F1" s="35"/>
      <c r="G1" s="35"/>
      <c r="H1" s="35"/>
      <c r="I1" s="35"/>
      <c r="J1" s="35"/>
      <c r="K1" s="35"/>
      <c r="L1" s="35"/>
      <c r="M1" s="149" t="s">
        <v>61</v>
      </c>
      <c r="N1" s="36"/>
    </row>
    <row r="2" spans="1:14" ht="27" customHeight="1" x14ac:dyDescent="0.25">
      <c r="A2" s="46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6"/>
      <c r="N2" s="36"/>
    </row>
    <row r="3" spans="1:14" ht="30.75" customHeight="1" x14ac:dyDescent="0.25">
      <c r="A3" s="46"/>
      <c r="B3" s="11"/>
      <c r="C3" s="150" t="s">
        <v>182</v>
      </c>
      <c r="D3" s="11"/>
      <c r="E3" s="11"/>
      <c r="F3" s="11"/>
      <c r="G3" s="11"/>
      <c r="H3" s="11"/>
      <c r="I3" s="11"/>
      <c r="J3" s="11"/>
      <c r="K3" s="37"/>
      <c r="L3" s="11"/>
      <c r="M3" s="36"/>
      <c r="N3" s="36"/>
    </row>
    <row r="4" spans="1:14" ht="30" customHeight="1" thickBot="1" x14ac:dyDescent="0.3">
      <c r="A4" s="38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6"/>
      <c r="N4" s="36"/>
    </row>
    <row r="5" spans="1:14" ht="13.8" thickBot="1" x14ac:dyDescent="0.3">
      <c r="A5" s="235" t="s">
        <v>19</v>
      </c>
      <c r="B5" s="240" t="s">
        <v>54</v>
      </c>
      <c r="C5" s="240" t="s">
        <v>31</v>
      </c>
      <c r="D5" s="240" t="s">
        <v>53</v>
      </c>
      <c r="E5" s="247" t="s">
        <v>17</v>
      </c>
      <c r="F5" s="248"/>
      <c r="G5" s="247" t="s">
        <v>18</v>
      </c>
      <c r="H5" s="248"/>
      <c r="I5" s="247" t="s">
        <v>26</v>
      </c>
      <c r="J5" s="249"/>
      <c r="K5" s="40" t="s">
        <v>32</v>
      </c>
      <c r="L5" s="41"/>
      <c r="M5" s="42" t="s">
        <v>33</v>
      </c>
      <c r="N5" s="42"/>
    </row>
    <row r="6" spans="1:14" x14ac:dyDescent="0.25">
      <c r="A6" s="236"/>
      <c r="B6" s="236"/>
      <c r="C6" s="236"/>
      <c r="D6" s="241"/>
      <c r="E6" s="225" t="s">
        <v>5</v>
      </c>
      <c r="F6" s="245" t="s">
        <v>6</v>
      </c>
      <c r="G6" s="225" t="s">
        <v>5</v>
      </c>
      <c r="H6" s="245" t="s">
        <v>6</v>
      </c>
      <c r="I6" s="225" t="s">
        <v>5</v>
      </c>
      <c r="J6" s="245" t="s">
        <v>6</v>
      </c>
      <c r="K6" s="225" t="s">
        <v>20</v>
      </c>
      <c r="L6" s="245" t="s">
        <v>21</v>
      </c>
      <c r="M6" s="243" t="s">
        <v>27</v>
      </c>
      <c r="N6" s="243" t="s">
        <v>28</v>
      </c>
    </row>
    <row r="7" spans="1:14" ht="13.8" thickBot="1" x14ac:dyDescent="0.3">
      <c r="A7" s="237"/>
      <c r="B7" s="237"/>
      <c r="C7" s="237"/>
      <c r="D7" s="242"/>
      <c r="E7" s="229"/>
      <c r="F7" s="246"/>
      <c r="G7" s="229"/>
      <c r="H7" s="246"/>
      <c r="I7" s="229"/>
      <c r="J7" s="246"/>
      <c r="K7" s="229"/>
      <c r="L7" s="246"/>
      <c r="M7" s="244"/>
      <c r="N7" s="244"/>
    </row>
    <row r="8" spans="1:14" s="81" customFormat="1" ht="24" customHeight="1" x14ac:dyDescent="0.25">
      <c r="A8" s="169" t="s">
        <v>154</v>
      </c>
      <c r="B8" s="170" t="s">
        <v>155</v>
      </c>
      <c r="C8" s="171" t="s">
        <v>156</v>
      </c>
      <c r="D8" s="136">
        <v>386.3</v>
      </c>
      <c r="E8" s="137">
        <v>179.4</v>
      </c>
      <c r="F8" s="138">
        <v>162.80000000000001</v>
      </c>
      <c r="G8" s="137">
        <v>0</v>
      </c>
      <c r="H8" s="139">
        <v>0</v>
      </c>
      <c r="I8" s="140">
        <f t="shared" ref="I8:I22" si="0">E8+G8</f>
        <v>179.4</v>
      </c>
      <c r="J8" s="141">
        <f t="shared" ref="J8:J22" si="1">F8+H8</f>
        <v>162.80000000000001</v>
      </c>
      <c r="K8" s="140">
        <f t="shared" ref="K8:K24" si="2">+J8-I8</f>
        <v>-16.599999999999994</v>
      </c>
      <c r="L8" s="94">
        <f t="shared" ref="L8:L24" si="3">IF(I8=0,0,(+K8/I8))</f>
        <v>-9.2530657748049014E-2</v>
      </c>
      <c r="M8" s="79">
        <f t="shared" ref="M8:M27" si="4">+L8</f>
        <v>-9.2530657748049014E-2</v>
      </c>
      <c r="N8" s="80">
        <f>+L8</f>
        <v>-9.2530657748049014E-2</v>
      </c>
    </row>
    <row r="9" spans="1:14" s="84" customFormat="1" ht="24" customHeight="1" x14ac:dyDescent="0.25">
      <c r="A9" s="169">
        <v>2</v>
      </c>
      <c r="B9" s="170" t="s">
        <v>157</v>
      </c>
      <c r="C9" s="171" t="s">
        <v>148</v>
      </c>
      <c r="D9" s="143">
        <v>40.4</v>
      </c>
      <c r="E9" s="144">
        <v>18.8</v>
      </c>
      <c r="F9" s="96">
        <v>18.2</v>
      </c>
      <c r="G9" s="97">
        <v>0</v>
      </c>
      <c r="H9" s="98">
        <v>0</v>
      </c>
      <c r="I9" s="144">
        <f t="shared" si="0"/>
        <v>18.8</v>
      </c>
      <c r="J9" s="145">
        <f t="shared" si="1"/>
        <v>18.2</v>
      </c>
      <c r="K9" s="162">
        <f t="shared" si="2"/>
        <v>-0.60000000000000142</v>
      </c>
      <c r="L9" s="94">
        <f t="shared" si="3"/>
        <v>-3.191489361702135E-2</v>
      </c>
      <c r="M9" s="82">
        <f t="shared" si="4"/>
        <v>-3.191489361702135E-2</v>
      </c>
      <c r="N9" s="83">
        <f>+L9</f>
        <v>-3.191489361702135E-2</v>
      </c>
    </row>
    <row r="10" spans="1:14" s="81" customFormat="1" ht="24" customHeight="1" x14ac:dyDescent="0.25">
      <c r="A10" s="169" t="s">
        <v>158</v>
      </c>
      <c r="B10" s="170" t="s">
        <v>159</v>
      </c>
      <c r="C10" s="171" t="s">
        <v>149</v>
      </c>
      <c r="D10" s="143">
        <v>2</v>
      </c>
      <c r="E10" s="97">
        <v>0.9</v>
      </c>
      <c r="F10" s="96">
        <v>0.7</v>
      </c>
      <c r="G10" s="97">
        <v>0</v>
      </c>
      <c r="H10" s="96">
        <v>0</v>
      </c>
      <c r="I10" s="144">
        <f t="shared" si="0"/>
        <v>0.9</v>
      </c>
      <c r="J10" s="145">
        <f t="shared" si="1"/>
        <v>0.7</v>
      </c>
      <c r="K10" s="144">
        <f t="shared" si="2"/>
        <v>-0.20000000000000007</v>
      </c>
      <c r="L10" s="94">
        <f t="shared" si="3"/>
        <v>-0.22222222222222229</v>
      </c>
      <c r="M10" s="85">
        <f t="shared" si="4"/>
        <v>-0.22222222222222229</v>
      </c>
      <c r="N10" s="83"/>
    </row>
    <row r="11" spans="1:14" s="81" customFormat="1" ht="24" customHeight="1" x14ac:dyDescent="0.25">
      <c r="A11" s="169" t="s">
        <v>160</v>
      </c>
      <c r="B11" s="170" t="s">
        <v>161</v>
      </c>
      <c r="C11" s="171" t="s">
        <v>162</v>
      </c>
      <c r="D11" s="143">
        <v>0</v>
      </c>
      <c r="E11" s="97">
        <v>0</v>
      </c>
      <c r="F11" s="96">
        <v>6</v>
      </c>
      <c r="G11" s="97">
        <v>0</v>
      </c>
      <c r="H11" s="96">
        <v>-1.3</v>
      </c>
      <c r="I11" s="144">
        <f t="shared" si="0"/>
        <v>0</v>
      </c>
      <c r="J11" s="145">
        <f t="shared" si="1"/>
        <v>4.7</v>
      </c>
      <c r="K11" s="144">
        <f t="shared" si="2"/>
        <v>4.7</v>
      </c>
      <c r="L11" s="95">
        <f t="shared" si="3"/>
        <v>0</v>
      </c>
      <c r="M11" s="85">
        <f t="shared" si="4"/>
        <v>0</v>
      </c>
      <c r="N11" s="86">
        <f t="shared" ref="N11:N27" si="5">+L11</f>
        <v>0</v>
      </c>
    </row>
    <row r="12" spans="1:14" s="81" customFormat="1" ht="24" hidden="1" customHeight="1" x14ac:dyDescent="0.25">
      <c r="A12" s="131"/>
      <c r="B12" s="132"/>
      <c r="C12" s="142"/>
      <c r="D12" s="143"/>
      <c r="E12" s="97"/>
      <c r="F12" s="96"/>
      <c r="G12" s="97"/>
      <c r="H12" s="96"/>
      <c r="I12" s="144">
        <f t="shared" si="0"/>
        <v>0</v>
      </c>
      <c r="J12" s="145">
        <f t="shared" si="1"/>
        <v>0</v>
      </c>
      <c r="K12" s="144">
        <f t="shared" si="2"/>
        <v>0</v>
      </c>
      <c r="L12" s="95">
        <f t="shared" si="3"/>
        <v>0</v>
      </c>
      <c r="M12" s="85">
        <f t="shared" si="4"/>
        <v>0</v>
      </c>
      <c r="N12" s="86">
        <f t="shared" si="5"/>
        <v>0</v>
      </c>
    </row>
    <row r="13" spans="1:14" s="81" customFormat="1" ht="24" hidden="1" customHeight="1" x14ac:dyDescent="0.25">
      <c r="A13" s="131"/>
      <c r="B13" s="132"/>
      <c r="C13" s="142"/>
      <c r="D13" s="143"/>
      <c r="E13" s="97"/>
      <c r="F13" s="96"/>
      <c r="G13" s="97"/>
      <c r="H13" s="96"/>
      <c r="I13" s="144">
        <f t="shared" si="0"/>
        <v>0</v>
      </c>
      <c r="J13" s="145">
        <f t="shared" si="1"/>
        <v>0</v>
      </c>
      <c r="K13" s="144">
        <f t="shared" si="2"/>
        <v>0</v>
      </c>
      <c r="L13" s="95">
        <f t="shared" si="3"/>
        <v>0</v>
      </c>
      <c r="M13" s="85">
        <f t="shared" si="4"/>
        <v>0</v>
      </c>
      <c r="N13" s="86">
        <f t="shared" si="5"/>
        <v>0</v>
      </c>
    </row>
    <row r="14" spans="1:14" s="81" customFormat="1" ht="24" hidden="1" customHeight="1" x14ac:dyDescent="0.25">
      <c r="A14" s="131"/>
      <c r="B14" s="132"/>
      <c r="C14" s="142"/>
      <c r="D14" s="143"/>
      <c r="E14" s="97"/>
      <c r="F14" s="96"/>
      <c r="G14" s="97"/>
      <c r="H14" s="96"/>
      <c r="I14" s="144">
        <f t="shared" si="0"/>
        <v>0</v>
      </c>
      <c r="J14" s="145">
        <f t="shared" si="1"/>
        <v>0</v>
      </c>
      <c r="K14" s="144">
        <f t="shared" si="2"/>
        <v>0</v>
      </c>
      <c r="L14" s="95">
        <f t="shared" si="3"/>
        <v>0</v>
      </c>
      <c r="M14" s="85">
        <f t="shared" si="4"/>
        <v>0</v>
      </c>
      <c r="N14" s="86">
        <f t="shared" si="5"/>
        <v>0</v>
      </c>
    </row>
    <row r="15" spans="1:14" s="81" customFormat="1" ht="24" hidden="1" customHeight="1" x14ac:dyDescent="0.25">
      <c r="A15" s="131"/>
      <c r="B15" s="132"/>
      <c r="C15" s="142"/>
      <c r="D15" s="143"/>
      <c r="E15" s="97"/>
      <c r="F15" s="96"/>
      <c r="G15" s="97"/>
      <c r="H15" s="96"/>
      <c r="I15" s="144">
        <f t="shared" si="0"/>
        <v>0</v>
      </c>
      <c r="J15" s="145">
        <f t="shared" si="1"/>
        <v>0</v>
      </c>
      <c r="K15" s="144">
        <f t="shared" si="2"/>
        <v>0</v>
      </c>
      <c r="L15" s="95">
        <f t="shared" si="3"/>
        <v>0</v>
      </c>
      <c r="M15" s="85">
        <f t="shared" si="4"/>
        <v>0</v>
      </c>
      <c r="N15" s="86">
        <f t="shared" si="5"/>
        <v>0</v>
      </c>
    </row>
    <row r="16" spans="1:14" s="81" customFormat="1" ht="24" hidden="1" customHeight="1" x14ac:dyDescent="0.25">
      <c r="A16" s="131"/>
      <c r="B16" s="132"/>
      <c r="C16" s="142"/>
      <c r="D16" s="143"/>
      <c r="E16" s="97"/>
      <c r="F16" s="96"/>
      <c r="G16" s="97"/>
      <c r="H16" s="96"/>
      <c r="I16" s="144">
        <f t="shared" si="0"/>
        <v>0</v>
      </c>
      <c r="J16" s="145">
        <f t="shared" si="1"/>
        <v>0</v>
      </c>
      <c r="K16" s="144">
        <f t="shared" si="2"/>
        <v>0</v>
      </c>
      <c r="L16" s="95">
        <f t="shared" si="3"/>
        <v>0</v>
      </c>
      <c r="M16" s="85">
        <f t="shared" si="4"/>
        <v>0</v>
      </c>
      <c r="N16" s="86">
        <f t="shared" si="5"/>
        <v>0</v>
      </c>
    </row>
    <row r="17" spans="1:15" s="81" customFormat="1" hidden="1" x14ac:dyDescent="0.25">
      <c r="A17" s="131"/>
      <c r="B17" s="132"/>
      <c r="C17" s="142"/>
      <c r="D17" s="143"/>
      <c r="E17" s="97"/>
      <c r="F17" s="96"/>
      <c r="G17" s="97"/>
      <c r="H17" s="96"/>
      <c r="I17" s="144">
        <f t="shared" si="0"/>
        <v>0</v>
      </c>
      <c r="J17" s="145">
        <f t="shared" si="1"/>
        <v>0</v>
      </c>
      <c r="K17" s="144">
        <f t="shared" si="2"/>
        <v>0</v>
      </c>
      <c r="L17" s="95">
        <f t="shared" si="3"/>
        <v>0</v>
      </c>
      <c r="M17" s="85">
        <f t="shared" si="4"/>
        <v>0</v>
      </c>
      <c r="N17" s="86">
        <f t="shared" si="5"/>
        <v>0</v>
      </c>
    </row>
    <row r="18" spans="1:15" s="81" customFormat="1" ht="24" hidden="1" customHeight="1" x14ac:dyDescent="0.25">
      <c r="A18" s="131"/>
      <c r="B18" s="132"/>
      <c r="C18" s="142"/>
      <c r="D18" s="143"/>
      <c r="E18" s="97"/>
      <c r="F18" s="96"/>
      <c r="G18" s="97"/>
      <c r="H18" s="96"/>
      <c r="I18" s="144">
        <f t="shared" si="0"/>
        <v>0</v>
      </c>
      <c r="J18" s="145">
        <f t="shared" si="1"/>
        <v>0</v>
      </c>
      <c r="K18" s="144">
        <f t="shared" si="2"/>
        <v>0</v>
      </c>
      <c r="L18" s="95">
        <f t="shared" si="3"/>
        <v>0</v>
      </c>
      <c r="M18" s="85">
        <f t="shared" si="4"/>
        <v>0</v>
      </c>
      <c r="N18" s="86">
        <f t="shared" si="5"/>
        <v>0</v>
      </c>
    </row>
    <row r="19" spans="1:15" s="81" customFormat="1" ht="24" hidden="1" customHeight="1" x14ac:dyDescent="0.25">
      <c r="A19" s="131"/>
      <c r="B19" s="132"/>
      <c r="C19" s="142"/>
      <c r="D19" s="143"/>
      <c r="E19" s="97"/>
      <c r="F19" s="96"/>
      <c r="G19" s="97"/>
      <c r="H19" s="96"/>
      <c r="I19" s="144">
        <f t="shared" si="0"/>
        <v>0</v>
      </c>
      <c r="J19" s="145">
        <f t="shared" si="1"/>
        <v>0</v>
      </c>
      <c r="K19" s="144">
        <f t="shared" si="2"/>
        <v>0</v>
      </c>
      <c r="L19" s="95">
        <f t="shared" si="3"/>
        <v>0</v>
      </c>
      <c r="M19" s="85">
        <f t="shared" si="4"/>
        <v>0</v>
      </c>
      <c r="N19" s="86">
        <f t="shared" si="5"/>
        <v>0</v>
      </c>
    </row>
    <row r="20" spans="1:15" s="81" customFormat="1" ht="24" hidden="1" customHeight="1" x14ac:dyDescent="0.25">
      <c r="A20" s="131"/>
      <c r="B20" s="132"/>
      <c r="C20" s="142"/>
      <c r="D20" s="143"/>
      <c r="E20" s="97"/>
      <c r="F20" s="96"/>
      <c r="G20" s="97"/>
      <c r="H20" s="96"/>
      <c r="I20" s="144">
        <f t="shared" si="0"/>
        <v>0</v>
      </c>
      <c r="J20" s="145">
        <f t="shared" si="1"/>
        <v>0</v>
      </c>
      <c r="K20" s="144">
        <f t="shared" si="2"/>
        <v>0</v>
      </c>
      <c r="L20" s="95">
        <f t="shared" si="3"/>
        <v>0</v>
      </c>
      <c r="M20" s="85">
        <f t="shared" si="4"/>
        <v>0</v>
      </c>
      <c r="N20" s="86">
        <f t="shared" si="5"/>
        <v>0</v>
      </c>
    </row>
    <row r="21" spans="1:15" s="81" customFormat="1" ht="24" hidden="1" customHeight="1" x14ac:dyDescent="0.25">
      <c r="A21" s="131"/>
      <c r="B21" s="132"/>
      <c r="C21" s="142"/>
      <c r="D21" s="143"/>
      <c r="E21" s="97"/>
      <c r="F21" s="96"/>
      <c r="G21" s="97"/>
      <c r="H21" s="96"/>
      <c r="I21" s="144">
        <f t="shared" si="0"/>
        <v>0</v>
      </c>
      <c r="J21" s="145">
        <f t="shared" si="1"/>
        <v>0</v>
      </c>
      <c r="K21" s="144">
        <f t="shared" si="2"/>
        <v>0</v>
      </c>
      <c r="L21" s="95">
        <f t="shared" si="3"/>
        <v>0</v>
      </c>
      <c r="M21" s="85">
        <f t="shared" si="4"/>
        <v>0</v>
      </c>
      <c r="N21" s="86">
        <f t="shared" si="5"/>
        <v>0</v>
      </c>
    </row>
    <row r="22" spans="1:15" s="81" customFormat="1" ht="24" hidden="1" customHeight="1" x14ac:dyDescent="0.25">
      <c r="A22" s="131"/>
      <c r="B22" s="132"/>
      <c r="C22" s="142"/>
      <c r="D22" s="143"/>
      <c r="E22" s="97"/>
      <c r="F22" s="96"/>
      <c r="G22" s="97"/>
      <c r="H22" s="96"/>
      <c r="I22" s="144">
        <f t="shared" si="0"/>
        <v>0</v>
      </c>
      <c r="J22" s="145">
        <f t="shared" si="1"/>
        <v>0</v>
      </c>
      <c r="K22" s="144">
        <f t="shared" si="2"/>
        <v>0</v>
      </c>
      <c r="L22" s="95">
        <f t="shared" si="3"/>
        <v>0</v>
      </c>
      <c r="M22" s="85">
        <f t="shared" si="4"/>
        <v>0</v>
      </c>
      <c r="N22" s="86">
        <f t="shared" si="5"/>
        <v>0</v>
      </c>
    </row>
    <row r="23" spans="1:15" s="81" customFormat="1" ht="24" customHeight="1" thickBot="1" x14ac:dyDescent="0.3">
      <c r="A23" s="131"/>
      <c r="B23" s="132"/>
      <c r="C23" s="142"/>
      <c r="D23" s="143"/>
      <c r="E23" s="97"/>
      <c r="F23" s="96"/>
      <c r="G23" s="97"/>
      <c r="H23" s="96"/>
      <c r="I23" s="144"/>
      <c r="J23" s="145"/>
      <c r="K23" s="144"/>
      <c r="L23" s="95"/>
      <c r="M23" s="85">
        <f t="shared" si="4"/>
        <v>0</v>
      </c>
      <c r="N23" s="86">
        <f t="shared" si="5"/>
        <v>0</v>
      </c>
      <c r="O23" s="87"/>
    </row>
    <row r="24" spans="1:15" ht="30" customHeight="1" thickTop="1" thickBot="1" x14ac:dyDescent="0.3">
      <c r="A24" s="133"/>
      <c r="B24" s="134"/>
      <c r="C24" s="135" t="s">
        <v>52</v>
      </c>
      <c r="D24" s="146">
        <f t="shared" ref="D24:J24" si="6">SUM(D8:D23)</f>
        <v>428.7</v>
      </c>
      <c r="E24" s="147">
        <f t="shared" si="6"/>
        <v>199.10000000000002</v>
      </c>
      <c r="F24" s="147">
        <f t="shared" si="6"/>
        <v>187.7</v>
      </c>
      <c r="G24" s="148">
        <f t="shared" si="6"/>
        <v>0</v>
      </c>
      <c r="H24" s="147">
        <f t="shared" si="6"/>
        <v>-1.3</v>
      </c>
      <c r="I24" s="148">
        <f t="shared" si="6"/>
        <v>199.10000000000002</v>
      </c>
      <c r="J24" s="147">
        <f t="shared" si="6"/>
        <v>186.39999999999998</v>
      </c>
      <c r="K24" s="148">
        <f t="shared" si="2"/>
        <v>-12.700000000000045</v>
      </c>
      <c r="L24" s="88">
        <f t="shared" si="3"/>
        <v>-6.3787041687594401E-2</v>
      </c>
      <c r="M24" s="89">
        <f t="shared" si="4"/>
        <v>-6.3787041687594401E-2</v>
      </c>
      <c r="N24" s="90">
        <f t="shared" si="5"/>
        <v>-6.3787041687594401E-2</v>
      </c>
      <c r="O24" s="91"/>
    </row>
    <row r="25" spans="1:15" ht="22.5" customHeight="1" thickBot="1" x14ac:dyDescent="0.3">
      <c r="M25" s="109">
        <f t="shared" si="4"/>
        <v>0</v>
      </c>
    </row>
    <row r="26" spans="1:15" s="81" customFormat="1" ht="33" customHeight="1" x14ac:dyDescent="0.25">
      <c r="A26" s="100"/>
      <c r="B26" s="101"/>
      <c r="C26" s="110" t="s">
        <v>58</v>
      </c>
      <c r="D26" s="127">
        <f>D8</f>
        <v>386.3</v>
      </c>
      <c r="E26" s="129">
        <f>E8</f>
        <v>179.4</v>
      </c>
      <c r="F26" s="129">
        <f>F8</f>
        <v>162.80000000000001</v>
      </c>
      <c r="G26" s="129">
        <f>G8</f>
        <v>0</v>
      </c>
      <c r="H26" s="128">
        <f>H8</f>
        <v>0</v>
      </c>
      <c r="I26" s="102">
        <f>E26+G26</f>
        <v>179.4</v>
      </c>
      <c r="J26" s="102">
        <f>F26+H26</f>
        <v>162.80000000000001</v>
      </c>
      <c r="K26" s="102">
        <f>+J26-I26</f>
        <v>-16.599999999999994</v>
      </c>
      <c r="L26" s="103">
        <f>IF(I26=0,0,(+K26/I26))</f>
        <v>-9.2530657748049014E-2</v>
      </c>
      <c r="M26" s="79">
        <f t="shared" si="4"/>
        <v>-9.2530657748049014E-2</v>
      </c>
      <c r="N26" s="163">
        <f t="shared" si="5"/>
        <v>-9.2530657748049014E-2</v>
      </c>
    </row>
    <row r="27" spans="1:15" s="81" customFormat="1" ht="28.5" customHeight="1" thickBot="1" x14ac:dyDescent="0.3">
      <c r="A27" s="100"/>
      <c r="B27" s="101"/>
      <c r="C27" s="111" t="s">
        <v>56</v>
      </c>
      <c r="D27" s="112">
        <f t="shared" ref="D27:J27" si="7">D26*100/D24</f>
        <v>90.109633776533713</v>
      </c>
      <c r="E27" s="104">
        <f t="shared" si="7"/>
        <v>90.10547463586137</v>
      </c>
      <c r="F27" s="104">
        <f t="shared" si="7"/>
        <v>86.734150239744281</v>
      </c>
      <c r="G27" s="104">
        <v>0</v>
      </c>
      <c r="H27" s="104">
        <f t="shared" si="7"/>
        <v>0</v>
      </c>
      <c r="I27" s="104">
        <f t="shared" si="7"/>
        <v>90.10547463586137</v>
      </c>
      <c r="J27" s="113">
        <f t="shared" si="7"/>
        <v>87.339055793991434</v>
      </c>
      <c r="K27" s="105">
        <f>J27-I27</f>
        <v>-2.7664188418699354</v>
      </c>
      <c r="L27" s="106">
        <f>IF(I27=0,0,(+K27/I27))</f>
        <v>-3.0702006210496329E-2</v>
      </c>
      <c r="M27" s="167">
        <f t="shared" si="4"/>
        <v>-3.0702006210496329E-2</v>
      </c>
      <c r="N27" s="164">
        <f t="shared" si="5"/>
        <v>-3.0702006210496329E-2</v>
      </c>
    </row>
    <row r="28" spans="1:15" ht="4.5" customHeight="1" x14ac:dyDescent="0.25">
      <c r="C28" s="165"/>
      <c r="D28" s="107"/>
      <c r="E28" s="107"/>
      <c r="F28" s="107"/>
      <c r="G28" s="107"/>
      <c r="H28" s="107"/>
      <c r="I28" s="107"/>
      <c r="J28" s="107"/>
      <c r="K28" s="107"/>
      <c r="L28" s="108"/>
      <c r="M28" s="109"/>
      <c r="N28" s="109"/>
    </row>
    <row r="29" spans="1:15" ht="5.25" customHeight="1" x14ac:dyDescent="0.25"/>
    <row r="30" spans="1:15" customFormat="1" x14ac:dyDescent="0.25">
      <c r="A30" s="7" t="s">
        <v>63</v>
      </c>
      <c r="C30" s="26"/>
      <c r="D30" s="26"/>
      <c r="E30" s="27"/>
      <c r="F30" s="27"/>
      <c r="G30" s="27"/>
      <c r="H30" s="27"/>
      <c r="I30" s="27"/>
      <c r="J30" s="43"/>
      <c r="K30" s="43"/>
      <c r="L30" s="2"/>
      <c r="M30" s="1"/>
      <c r="N30" s="1"/>
    </row>
    <row r="31" spans="1:15" customFormat="1" x14ac:dyDescent="0.25">
      <c r="A31" s="166"/>
      <c r="B31" s="4"/>
      <c r="C31" s="4"/>
      <c r="D31" s="4"/>
      <c r="F31" s="4"/>
      <c r="G31" s="4"/>
      <c r="H31" s="4"/>
      <c r="K31" s="3"/>
    </row>
    <row r="32" spans="1:15" customFormat="1" ht="16.5" customHeight="1" x14ac:dyDescent="0.25">
      <c r="A32" s="77" t="s">
        <v>150</v>
      </c>
      <c r="B32" s="4"/>
      <c r="C32" s="4"/>
      <c r="D32" s="4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customFormat="1" ht="24" customHeight="1" x14ac:dyDescent="0.25">
      <c r="A33" s="99" t="s">
        <v>110</v>
      </c>
      <c r="B33" s="2"/>
      <c r="C33" s="4"/>
      <c r="D33" s="4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1:15" customFormat="1" ht="25.5" customHeight="1" x14ac:dyDescent="0.25">
      <c r="A34" s="99" t="s">
        <v>55</v>
      </c>
      <c r="B34" s="2"/>
      <c r="C34" s="4"/>
      <c r="D34" s="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1:15" customFormat="1" ht="3.75" customHeight="1" x14ac:dyDescent="0.25">
      <c r="A35" s="7"/>
      <c r="B35" s="1"/>
      <c r="C35" s="3"/>
      <c r="D35" s="3"/>
      <c r="E35" s="43"/>
      <c r="F35" s="43"/>
      <c r="G35" s="43"/>
      <c r="H35" s="43"/>
      <c r="I35" s="43"/>
      <c r="J35" s="43"/>
      <c r="K35" s="43"/>
      <c r="L35" s="2"/>
      <c r="M35" s="1"/>
      <c r="N35" s="1"/>
    </row>
    <row r="36" spans="1:15" customFormat="1" ht="3.75" customHeight="1" x14ac:dyDescent="0.25">
      <c r="A36" s="7"/>
      <c r="B36" s="1"/>
      <c r="C36" s="3"/>
      <c r="D36" s="3"/>
      <c r="E36" s="43"/>
      <c r="F36" s="43"/>
      <c r="G36" s="43"/>
      <c r="H36" s="43"/>
      <c r="I36" s="43"/>
      <c r="J36" s="43"/>
      <c r="K36" s="43"/>
      <c r="L36" s="2"/>
      <c r="M36" s="1"/>
      <c r="N36" s="1"/>
    </row>
    <row r="37" spans="1:15" customFormat="1" ht="13.5" customHeight="1" x14ac:dyDescent="0.25">
      <c r="A37" s="9" t="s">
        <v>24</v>
      </c>
      <c r="B37" s="5"/>
      <c r="C37" s="5"/>
      <c r="D37" s="5"/>
      <c r="E37" s="5"/>
      <c r="F37" s="5"/>
      <c r="G37" s="5"/>
      <c r="K37" s="2"/>
    </row>
    <row r="38" spans="1:15" customFormat="1" x14ac:dyDescent="0.25">
      <c r="A38" s="2"/>
    </row>
    <row r="39" spans="1:15" customFormat="1" x14ac:dyDescent="0.25">
      <c r="B39" s="6" t="s">
        <v>22</v>
      </c>
      <c r="C39" s="2"/>
      <c r="D39" s="2"/>
      <c r="E39" s="8" t="s">
        <v>23</v>
      </c>
      <c r="F39" s="2"/>
    </row>
    <row r="40" spans="1:15" customFormat="1" x14ac:dyDescent="0.25">
      <c r="C40" s="2"/>
      <c r="D40" s="2"/>
    </row>
    <row r="41" spans="1:15" customFormat="1" x14ac:dyDescent="0.25">
      <c r="A41" s="2"/>
    </row>
    <row r="42" spans="1:15" customFormat="1" x14ac:dyDescent="0.25">
      <c r="A42" s="2"/>
    </row>
    <row r="43" spans="1:15" customFormat="1" x14ac:dyDescent="0.25">
      <c r="A43" s="2"/>
      <c r="C43" s="2"/>
      <c r="D43" s="2"/>
    </row>
    <row r="44" spans="1:15" customFormat="1" x14ac:dyDescent="0.25">
      <c r="A44" s="2"/>
      <c r="C44" s="2"/>
      <c r="D44" s="2"/>
    </row>
    <row r="45" spans="1:15" customFormat="1" x14ac:dyDescent="0.25">
      <c r="A45" t="s">
        <v>11</v>
      </c>
      <c r="C45" s="2"/>
      <c r="D45" s="2"/>
    </row>
    <row r="46" spans="1:15" customFormat="1" x14ac:dyDescent="0.25">
      <c r="C46" s="2"/>
      <c r="D46" s="2"/>
    </row>
    <row r="47" spans="1:15" x14ac:dyDescent="0.25">
      <c r="C47" t="s">
        <v>11</v>
      </c>
      <c r="D47"/>
      <c r="E47"/>
      <c r="F47"/>
      <c r="G47"/>
      <c r="H47"/>
      <c r="I47"/>
    </row>
    <row r="52" spans="3:9" x14ac:dyDescent="0.25">
      <c r="C52" s="120"/>
      <c r="D52" s="121"/>
      <c r="E52" s="121"/>
      <c r="F52" s="122"/>
      <c r="G52" s="123"/>
      <c r="H52" s="121"/>
      <c r="I52" s="121"/>
    </row>
    <row r="53" spans="3:9" x14ac:dyDescent="0.25">
      <c r="C53" s="120"/>
      <c r="D53" s="121"/>
      <c r="E53" s="6"/>
      <c r="F53" s="122"/>
      <c r="G53" s="123"/>
      <c r="H53" s="121"/>
      <c r="I53" s="121"/>
    </row>
    <row r="54" spans="3:9" x14ac:dyDescent="0.25">
      <c r="C54" s="124"/>
      <c r="D54" s="121"/>
      <c r="E54" s="121"/>
      <c r="F54" s="122"/>
      <c r="G54" s="121"/>
      <c r="H54" s="121"/>
      <c r="I54" s="121"/>
    </row>
    <row r="55" spans="3:9" x14ac:dyDescent="0.25">
      <c r="C55" s="124"/>
      <c r="D55"/>
      <c r="F55" s="125"/>
      <c r="G55" s="126"/>
    </row>
  </sheetData>
  <sheetProtection insertRows="0" deleteRows="0" selectLockedCells="1"/>
  <mergeCells count="17">
    <mergeCell ref="N6:N7"/>
    <mergeCell ref="F6:F7"/>
    <mergeCell ref="G5:H5"/>
    <mergeCell ref="E5:F5"/>
    <mergeCell ref="I5:J5"/>
    <mergeCell ref="G6:G7"/>
    <mergeCell ref="L6:L7"/>
    <mergeCell ref="K6:K7"/>
    <mergeCell ref="J6:J7"/>
    <mergeCell ref="I6:I7"/>
    <mergeCell ref="H6:H7"/>
    <mergeCell ref="E6:E7"/>
    <mergeCell ref="D5:D7"/>
    <mergeCell ref="A5:A7"/>
    <mergeCell ref="M6:M7"/>
    <mergeCell ref="C5:C7"/>
    <mergeCell ref="B5:B7"/>
  </mergeCells>
  <phoneticPr fontId="14" type="noConversion"/>
  <conditionalFormatting sqref="M28">
    <cfRule type="cellIs" dxfId="27" priority="1" stopIfTrue="1" operator="lessThanOrEqual">
      <formula>-0.101</formula>
    </cfRule>
    <cfRule type="cellIs" dxfId="26" priority="2" stopIfTrue="1" operator="between">
      <formula>-0.051</formula>
      <formula>-0.1</formula>
    </cfRule>
    <cfRule type="cellIs" dxfId="25" priority="3" stopIfTrue="1" operator="between">
      <formula>-0.00000000001</formula>
      <formula>-0.05</formula>
    </cfRule>
  </conditionalFormatting>
  <conditionalFormatting sqref="N28">
    <cfRule type="cellIs" dxfId="24" priority="4" stopIfTrue="1" operator="greaterThanOrEqual">
      <formula>0.101</formula>
    </cfRule>
    <cfRule type="cellIs" dxfId="23" priority="5" stopIfTrue="1" operator="between">
      <formula>0.051</formula>
      <formula>0.1</formula>
    </cfRule>
    <cfRule type="cellIs" dxfId="22" priority="6" stopIfTrue="1" operator="between">
      <formula>0.000000001</formula>
      <formula>0.05</formula>
    </cfRule>
  </conditionalFormatting>
  <conditionalFormatting sqref="M8:M27">
    <cfRule type="cellIs" dxfId="21" priority="7" stopIfTrue="1" operator="lessThanOrEqual">
      <formula>-0.101</formula>
    </cfRule>
    <cfRule type="cellIs" dxfId="20" priority="8" stopIfTrue="1" operator="between">
      <formula>-0.051</formula>
      <formula>-0.1</formula>
    </cfRule>
    <cfRule type="cellIs" dxfId="19" priority="9" stopIfTrue="1" operator="between">
      <formula>-0.00000000001</formula>
      <formula>-0.05</formula>
    </cfRule>
  </conditionalFormatting>
  <conditionalFormatting sqref="N8:N27">
    <cfRule type="cellIs" dxfId="18" priority="10" stopIfTrue="1" operator="greaterThanOrEqual">
      <formula>0.101</formula>
    </cfRule>
    <cfRule type="cellIs" dxfId="17" priority="11" stopIfTrue="1" operator="between">
      <formula>0.051</formula>
      <formula>0.1</formula>
    </cfRule>
    <cfRule type="cellIs" dxfId="16" priority="12" stopIfTrue="1" operator="between">
      <formula>0.000000001</formula>
      <formula>0.05</formula>
    </cfRule>
  </conditionalFormatting>
  <printOptions horizontalCentered="1" verticalCentered="1"/>
  <pageMargins left="0.25" right="0.19685039370078741" top="0.27" bottom="0.21" header="0.15748031496062992" footer="0.11811023622047245"/>
  <pageSetup scale="58" fitToHeight="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3726-8CCA-477F-B52B-EB3EE149E684}">
  <dimension ref="A1:BX28"/>
  <sheetViews>
    <sheetView showGridLines="0" zoomScale="90" zoomScaleNormal="90" workbookViewId="0">
      <selection activeCell="G29" sqref="G29"/>
    </sheetView>
  </sheetViews>
  <sheetFormatPr baseColWidth="10" defaultColWidth="8.88671875" defaultRowHeight="13.2" x14ac:dyDescent="0.25"/>
  <cols>
    <col min="1" max="1" width="32.33203125" style="172" customWidth="1"/>
    <col min="2" max="2" width="16" style="197" customWidth="1"/>
    <col min="3" max="3" width="18.6640625" style="172" customWidth="1"/>
    <col min="4" max="4" width="23" style="172" customWidth="1"/>
    <col min="5" max="6" width="17.6640625" style="197" customWidth="1"/>
    <col min="7" max="8" width="17.6640625" style="172" customWidth="1"/>
    <col min="9" max="9" width="18" style="172" customWidth="1"/>
    <col min="10" max="10" width="14.44140625" style="172" customWidth="1"/>
    <col min="11" max="11" width="0.109375" style="172" customWidth="1"/>
    <col min="12" max="12" width="8.88671875" style="172" hidden="1" customWidth="1"/>
    <col min="13" max="16384" width="8.88671875" style="172"/>
  </cols>
  <sheetData>
    <row r="1" spans="1:76" ht="3" customHeight="1" x14ac:dyDescent="0.25">
      <c r="A1" s="250"/>
      <c r="B1" s="250"/>
      <c r="C1" s="250"/>
      <c r="D1" s="250"/>
      <c r="E1" s="250"/>
      <c r="F1" s="250"/>
      <c r="G1" s="250"/>
      <c r="H1" s="250"/>
      <c r="I1" s="250"/>
      <c r="J1" s="250"/>
    </row>
    <row r="2" spans="1:76" ht="20.25" customHeight="1" x14ac:dyDescent="0.25">
      <c r="A2" s="251" t="s">
        <v>99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76" ht="20.25" customHeight="1" x14ac:dyDescent="0.25">
      <c r="A3" s="253" t="s">
        <v>164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76" s="173" customFormat="1" ht="24.75" customHeight="1" x14ac:dyDescent="0.3">
      <c r="A4" s="254" t="s">
        <v>100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76" ht="15.75" customHeight="1" x14ac:dyDescent="0.3">
      <c r="A5" s="255"/>
      <c r="B5" s="255"/>
      <c r="C5" s="255"/>
      <c r="D5" s="255"/>
      <c r="E5" s="255"/>
      <c r="F5" s="255"/>
      <c r="G5" s="255"/>
      <c r="H5" s="255"/>
      <c r="I5" s="255"/>
      <c r="J5" s="255"/>
    </row>
    <row r="6" spans="1:76" ht="9" customHeight="1" thickBot="1" x14ac:dyDescent="0.35">
      <c r="A6" s="174"/>
      <c r="B6" s="174"/>
      <c r="C6" s="174"/>
      <c r="D6" s="174"/>
      <c r="E6" s="174"/>
      <c r="F6" s="174"/>
      <c r="G6" s="174"/>
      <c r="H6" s="174"/>
      <c r="I6" s="174"/>
      <c r="J6" s="174"/>
    </row>
    <row r="7" spans="1:76" x14ac:dyDescent="0.25">
      <c r="A7" s="273" t="s">
        <v>111</v>
      </c>
      <c r="B7" s="275" t="s">
        <v>101</v>
      </c>
      <c r="C7" s="276"/>
      <c r="D7" s="277"/>
      <c r="E7" s="281" t="s">
        <v>76</v>
      </c>
      <c r="F7" s="282" t="s">
        <v>102</v>
      </c>
      <c r="G7" s="276"/>
      <c r="H7" s="276"/>
      <c r="I7" s="277"/>
      <c r="J7" s="286" t="s">
        <v>33</v>
      </c>
    </row>
    <row r="8" spans="1:76" x14ac:dyDescent="0.25">
      <c r="A8" s="274"/>
      <c r="B8" s="278"/>
      <c r="C8" s="279"/>
      <c r="D8" s="280"/>
      <c r="E8" s="262"/>
      <c r="F8" s="283"/>
      <c r="G8" s="284"/>
      <c r="H8" s="284"/>
      <c r="I8" s="285"/>
      <c r="J8" s="287"/>
    </row>
    <row r="9" spans="1:76" ht="0.75" customHeight="1" x14ac:dyDescent="0.25">
      <c r="A9" s="274"/>
      <c r="B9" s="278"/>
      <c r="C9" s="279"/>
      <c r="D9" s="280"/>
      <c r="E9" s="262"/>
      <c r="F9" s="261" t="s">
        <v>77</v>
      </c>
      <c r="G9" s="264" t="s">
        <v>106</v>
      </c>
      <c r="H9" s="265"/>
      <c r="I9" s="261" t="s">
        <v>103</v>
      </c>
      <c r="J9" s="287"/>
    </row>
    <row r="10" spans="1:76" ht="22.5" customHeight="1" x14ac:dyDescent="0.25">
      <c r="A10" s="274"/>
      <c r="B10" s="261" t="s">
        <v>81</v>
      </c>
      <c r="C10" s="269" t="s">
        <v>104</v>
      </c>
      <c r="D10" s="269" t="s">
        <v>105</v>
      </c>
      <c r="E10" s="262"/>
      <c r="F10" s="262"/>
      <c r="G10" s="271" t="s">
        <v>163</v>
      </c>
      <c r="H10" s="272"/>
      <c r="I10" s="266"/>
      <c r="J10" s="287"/>
    </row>
    <row r="11" spans="1:76" s="177" customFormat="1" ht="15.75" customHeight="1" x14ac:dyDescent="0.25">
      <c r="A11" s="274"/>
      <c r="B11" s="268"/>
      <c r="C11" s="270"/>
      <c r="D11" s="270"/>
      <c r="E11" s="262"/>
      <c r="F11" s="263"/>
      <c r="G11" s="175" t="s">
        <v>85</v>
      </c>
      <c r="H11" s="176" t="s">
        <v>86</v>
      </c>
      <c r="I11" s="267"/>
      <c r="J11" s="287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</row>
    <row r="12" spans="1:76" ht="66.75" customHeight="1" x14ac:dyDescent="0.25">
      <c r="A12" s="178" t="s">
        <v>118</v>
      </c>
      <c r="B12" s="179" t="s">
        <v>116</v>
      </c>
      <c r="C12" s="180" t="s">
        <v>119</v>
      </c>
      <c r="D12" s="181" t="s">
        <v>120</v>
      </c>
      <c r="E12" s="182" t="s">
        <v>121</v>
      </c>
      <c r="F12" s="182" t="s">
        <v>117</v>
      </c>
      <c r="G12" s="183">
        <v>2</v>
      </c>
      <c r="H12" s="183">
        <v>1.03</v>
      </c>
      <c r="I12" s="184">
        <f t="shared" ref="I12:I21" si="0">IF(G12=0,0,(H12/G12))</f>
        <v>0.51500000000000001</v>
      </c>
      <c r="J12" s="185">
        <f t="shared" ref="J12:J21" si="1">+I12</f>
        <v>0.51500000000000001</v>
      </c>
    </row>
    <row r="13" spans="1:76" ht="93.75" customHeight="1" x14ac:dyDescent="0.25">
      <c r="A13" s="178" t="s">
        <v>118</v>
      </c>
      <c r="B13" s="180" t="s">
        <v>116</v>
      </c>
      <c r="C13" s="186" t="s">
        <v>122</v>
      </c>
      <c r="D13" s="186" t="s">
        <v>123</v>
      </c>
      <c r="E13" s="182" t="s">
        <v>124</v>
      </c>
      <c r="F13" s="182" t="s">
        <v>117</v>
      </c>
      <c r="G13" s="187">
        <v>0.4</v>
      </c>
      <c r="H13" s="187">
        <v>0.47</v>
      </c>
      <c r="I13" s="184">
        <f t="shared" si="0"/>
        <v>1.1749999999999998</v>
      </c>
      <c r="J13" s="185">
        <f t="shared" si="1"/>
        <v>1.1749999999999998</v>
      </c>
    </row>
    <row r="14" spans="1:76" ht="238.5" customHeight="1" x14ac:dyDescent="0.25">
      <c r="A14" s="178" t="s">
        <v>118</v>
      </c>
      <c r="B14" s="180" t="s">
        <v>116</v>
      </c>
      <c r="C14" s="186" t="s">
        <v>125</v>
      </c>
      <c r="D14" s="186" t="s">
        <v>126</v>
      </c>
      <c r="E14" s="182" t="s">
        <v>125</v>
      </c>
      <c r="F14" s="182" t="s">
        <v>117</v>
      </c>
      <c r="G14" s="187">
        <v>0.63</v>
      </c>
      <c r="H14" s="187">
        <v>0.63</v>
      </c>
      <c r="I14" s="184">
        <f t="shared" si="0"/>
        <v>1</v>
      </c>
      <c r="J14" s="185">
        <f t="shared" si="1"/>
        <v>1</v>
      </c>
    </row>
    <row r="15" spans="1:76" ht="177.75" customHeight="1" x14ac:dyDescent="0.25">
      <c r="A15" s="178" t="s">
        <v>118</v>
      </c>
      <c r="B15" s="180" t="s">
        <v>116</v>
      </c>
      <c r="C15" s="186" t="s">
        <v>127</v>
      </c>
      <c r="D15" s="186" t="s">
        <v>128</v>
      </c>
      <c r="E15" s="182" t="s">
        <v>129</v>
      </c>
      <c r="F15" s="182" t="s">
        <v>117</v>
      </c>
      <c r="G15" s="187">
        <v>0.45</v>
      </c>
      <c r="H15" s="187">
        <v>0.23</v>
      </c>
      <c r="I15" s="184">
        <f t="shared" si="0"/>
        <v>0.51111111111111107</v>
      </c>
      <c r="J15" s="185">
        <f t="shared" si="1"/>
        <v>0.51111111111111107</v>
      </c>
    </row>
    <row r="16" spans="1:76" ht="73.5" customHeight="1" x14ac:dyDescent="0.25">
      <c r="A16" s="178" t="s">
        <v>118</v>
      </c>
      <c r="B16" s="180" t="s">
        <v>116</v>
      </c>
      <c r="C16" s="186" t="s">
        <v>130</v>
      </c>
      <c r="D16" s="186" t="s">
        <v>131</v>
      </c>
      <c r="E16" s="182" t="s">
        <v>132</v>
      </c>
      <c r="F16" s="182" t="s">
        <v>117</v>
      </c>
      <c r="G16" s="187">
        <v>0.45</v>
      </c>
      <c r="H16" s="187">
        <v>0.15</v>
      </c>
      <c r="I16" s="184">
        <f t="shared" si="0"/>
        <v>0.33333333333333331</v>
      </c>
      <c r="J16" s="185">
        <f t="shared" si="1"/>
        <v>0.33333333333333331</v>
      </c>
    </row>
    <row r="17" spans="1:11" ht="241.5" customHeight="1" x14ac:dyDescent="0.25">
      <c r="A17" s="178" t="s">
        <v>118</v>
      </c>
      <c r="B17" s="180" t="s">
        <v>116</v>
      </c>
      <c r="C17" s="188" t="s">
        <v>133</v>
      </c>
      <c r="D17" s="186" t="s">
        <v>165</v>
      </c>
      <c r="E17" s="182" t="s">
        <v>134</v>
      </c>
      <c r="F17" s="182" t="s">
        <v>117</v>
      </c>
      <c r="G17" s="187">
        <v>1</v>
      </c>
      <c r="H17" s="187">
        <v>0.92</v>
      </c>
      <c r="I17" s="184">
        <f t="shared" si="0"/>
        <v>0.92</v>
      </c>
      <c r="J17" s="185">
        <f t="shared" si="1"/>
        <v>0.92</v>
      </c>
    </row>
    <row r="18" spans="1:11" ht="67.5" customHeight="1" x14ac:dyDescent="0.25">
      <c r="A18" s="178" t="s">
        <v>118</v>
      </c>
      <c r="B18" s="180" t="s">
        <v>116</v>
      </c>
      <c r="C18" s="188" t="s">
        <v>135</v>
      </c>
      <c r="D18" s="186" t="s">
        <v>136</v>
      </c>
      <c r="E18" s="182" t="s">
        <v>137</v>
      </c>
      <c r="F18" s="182" t="s">
        <v>117</v>
      </c>
      <c r="G18" s="187">
        <v>1</v>
      </c>
      <c r="H18" s="187">
        <v>0.5</v>
      </c>
      <c r="I18" s="184">
        <f t="shared" si="0"/>
        <v>0.5</v>
      </c>
      <c r="J18" s="185">
        <f t="shared" si="1"/>
        <v>0.5</v>
      </c>
    </row>
    <row r="19" spans="1:11" ht="102" customHeight="1" x14ac:dyDescent="0.25">
      <c r="A19" s="178" t="s">
        <v>118</v>
      </c>
      <c r="B19" s="180" t="s">
        <v>116</v>
      </c>
      <c r="C19" s="188" t="s">
        <v>138</v>
      </c>
      <c r="D19" s="186" t="s">
        <v>139</v>
      </c>
      <c r="E19" s="182" t="s">
        <v>140</v>
      </c>
      <c r="F19" s="182" t="s">
        <v>117</v>
      </c>
      <c r="G19" s="187">
        <v>1.35</v>
      </c>
      <c r="H19" s="187">
        <v>0.69</v>
      </c>
      <c r="I19" s="184">
        <f t="shared" si="0"/>
        <v>0.51111111111111107</v>
      </c>
      <c r="J19" s="185">
        <f t="shared" si="1"/>
        <v>0.51111111111111107</v>
      </c>
    </row>
    <row r="20" spans="1:11" ht="63" customHeight="1" x14ac:dyDescent="0.25">
      <c r="A20" s="178" t="s">
        <v>118</v>
      </c>
      <c r="B20" s="180" t="s">
        <v>116</v>
      </c>
      <c r="C20" s="188" t="s">
        <v>141</v>
      </c>
      <c r="D20" s="186" t="s">
        <v>142</v>
      </c>
      <c r="E20" s="182" t="s">
        <v>143</v>
      </c>
      <c r="F20" s="182" t="s">
        <v>117</v>
      </c>
      <c r="G20" s="187">
        <v>0.1</v>
      </c>
      <c r="H20" s="187">
        <v>0.04</v>
      </c>
      <c r="I20" s="184">
        <f t="shared" si="0"/>
        <v>0.39999999999999997</v>
      </c>
      <c r="J20" s="185">
        <f t="shared" si="1"/>
        <v>0.39999999999999997</v>
      </c>
    </row>
    <row r="21" spans="1:11" ht="112.5" customHeight="1" x14ac:dyDescent="0.25">
      <c r="A21" s="178" t="s">
        <v>118</v>
      </c>
      <c r="B21" s="180" t="s">
        <v>116</v>
      </c>
      <c r="C21" s="188" t="s">
        <v>144</v>
      </c>
      <c r="D21" s="186" t="s">
        <v>145</v>
      </c>
      <c r="E21" s="182" t="s">
        <v>146</v>
      </c>
      <c r="F21" s="182" t="s">
        <v>117</v>
      </c>
      <c r="G21" s="187">
        <v>0.06</v>
      </c>
      <c r="H21" s="187">
        <v>0.12</v>
      </c>
      <c r="I21" s="184">
        <f t="shared" si="0"/>
        <v>2</v>
      </c>
      <c r="J21" s="185">
        <f t="shared" si="1"/>
        <v>2</v>
      </c>
    </row>
    <row r="22" spans="1:11" ht="24.75" customHeight="1" x14ac:dyDescent="0.25">
      <c r="A22" s="189"/>
      <c r="B22" s="190"/>
      <c r="C22" s="191"/>
      <c r="D22" s="192"/>
      <c r="E22" s="193"/>
      <c r="F22" s="193"/>
      <c r="G22" s="194"/>
      <c r="H22" s="194"/>
      <c r="I22" s="194"/>
      <c r="J22" s="194"/>
      <c r="K22" s="195"/>
    </row>
    <row r="23" spans="1:11" s="196" customFormat="1" ht="39.75" customHeight="1" x14ac:dyDescent="0.25">
      <c r="A23" s="256" t="s">
        <v>114</v>
      </c>
      <c r="B23" s="257"/>
      <c r="C23" s="257"/>
      <c r="D23" s="257"/>
      <c r="E23" s="257"/>
      <c r="F23" s="257"/>
      <c r="G23" s="257"/>
      <c r="H23" s="257"/>
      <c r="I23" s="257"/>
      <c r="J23" s="257"/>
    </row>
    <row r="24" spans="1:11" ht="16.5" customHeight="1" x14ac:dyDescent="0.25">
      <c r="A24" s="258" t="s">
        <v>88</v>
      </c>
      <c r="B24" s="258"/>
      <c r="C24" s="258"/>
      <c r="D24" s="259"/>
      <c r="F24" s="260"/>
      <c r="G24" s="260"/>
      <c r="H24" s="260"/>
      <c r="I24" s="260"/>
      <c r="J24" s="260"/>
    </row>
    <row r="25" spans="1:11" ht="7.5" customHeight="1" x14ac:dyDescent="0.25">
      <c r="A25" s="198"/>
      <c r="B25" s="198"/>
      <c r="C25" s="198"/>
      <c r="D25" s="199"/>
    </row>
    <row r="28" spans="1:11" x14ac:dyDescent="0.25">
      <c r="G28" s="200"/>
    </row>
  </sheetData>
  <sheetProtection deleteRows="0" selectLockedCells="1"/>
  <mergeCells count="20">
    <mergeCell ref="A23:J23"/>
    <mergeCell ref="A24:D24"/>
    <mergeCell ref="F24:J24"/>
    <mergeCell ref="F9:F11"/>
    <mergeCell ref="G9:H9"/>
    <mergeCell ref="I9:I11"/>
    <mergeCell ref="B10:B11"/>
    <mergeCell ref="C10:C11"/>
    <mergeCell ref="D10:D11"/>
    <mergeCell ref="G10:H10"/>
    <mergeCell ref="A7:A11"/>
    <mergeCell ref="B7:D9"/>
    <mergeCell ref="E7:E11"/>
    <mergeCell ref="F7:I8"/>
    <mergeCell ref="J7:J11"/>
    <mergeCell ref="A1:J1"/>
    <mergeCell ref="A2:J2"/>
    <mergeCell ref="A3:J3"/>
    <mergeCell ref="A4:J4"/>
    <mergeCell ref="A5:J5"/>
  </mergeCells>
  <conditionalFormatting sqref="J12:J21">
    <cfRule type="cellIs" dxfId="15" priority="1" stopIfTrue="1" operator="between">
      <formula>0.000000000001</formula>
      <formula>0.899999999999</formula>
    </cfRule>
    <cfRule type="cellIs" dxfId="14" priority="2" stopIfTrue="1" operator="between">
      <formula>0.9</formula>
      <formula>0.999</formula>
    </cfRule>
    <cfRule type="cellIs" dxfId="13" priority="3" stopIfTrue="1" operator="greaterThanOrEqual">
      <formula>1</formula>
    </cfRule>
  </conditionalFormatting>
  <printOptions horizontalCentered="1" verticalCentered="1"/>
  <pageMargins left="0.62992125984251968" right="0.19685039370078741" top="0.19685039370078741" bottom="0.19685039370078741" header="0" footer="0.19685039370078741"/>
  <pageSetup scale="60" fitToHeight="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61ED-0DD2-4BDA-9B9A-DC621ED1DAAF}">
  <sheetPr>
    <tabColor indexed="50"/>
    <pageSetUpPr fitToPage="1"/>
  </sheetPr>
  <dimension ref="B2:M49"/>
  <sheetViews>
    <sheetView zoomScale="90" zoomScaleNormal="90" workbookViewId="0">
      <selection activeCell="F21" sqref="F21"/>
    </sheetView>
  </sheetViews>
  <sheetFormatPr baseColWidth="10" defaultColWidth="11.44140625" defaultRowHeight="13.2" x14ac:dyDescent="0.25"/>
  <cols>
    <col min="1" max="1" width="6.6640625" style="172" customWidth="1"/>
    <col min="2" max="2" width="12.33203125" style="172" customWidth="1"/>
    <col min="3" max="3" width="11.33203125" style="172" customWidth="1"/>
    <col min="4" max="4" width="79.44140625" style="172" bestFit="1" customWidth="1"/>
    <col min="5" max="5" width="28.33203125" style="172" customWidth="1"/>
    <col min="6" max="6" width="15.44140625" style="172" customWidth="1"/>
    <col min="7" max="7" width="16" style="172" customWidth="1"/>
    <col min="8" max="8" width="14.5546875" style="172" customWidth="1"/>
    <col min="9" max="10" width="12.109375" style="172" customWidth="1"/>
    <col min="11" max="11" width="15.44140625" style="172" customWidth="1"/>
    <col min="12" max="12" width="13" style="172" customWidth="1"/>
    <col min="13" max="13" width="12.88671875" style="172" customWidth="1"/>
    <col min="14" max="16384" width="11.44140625" style="172"/>
  </cols>
  <sheetData>
    <row r="2" spans="2:13" ht="15.6" x14ac:dyDescent="0.3">
      <c r="L2" s="201" t="s">
        <v>64</v>
      </c>
      <c r="M2" s="202"/>
    </row>
    <row r="3" spans="2:13" s="203" customFormat="1" ht="21" customHeight="1" x14ac:dyDescent="0.25">
      <c r="B3" s="288" t="s">
        <v>166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2:13" ht="10.5" customHeight="1" x14ac:dyDescent="0.2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</row>
    <row r="5" spans="2:13" s="199" customFormat="1" ht="37.5" customHeight="1" x14ac:dyDescent="0.25">
      <c r="B5" s="289" t="s">
        <v>115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7" spans="2:13" ht="18" x14ac:dyDescent="0.3">
      <c r="B7" s="291" t="s">
        <v>112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</row>
    <row r="8" spans="2:13" ht="7.5" customHeight="1" x14ac:dyDescent="0.25">
      <c r="B8" s="204"/>
      <c r="C8" s="205"/>
      <c r="D8" s="205"/>
      <c r="E8" s="206"/>
      <c r="F8" s="206"/>
      <c r="G8" s="206"/>
      <c r="H8" s="206"/>
      <c r="I8" s="206"/>
    </row>
    <row r="9" spans="2:13" x14ac:dyDescent="0.25">
      <c r="B9" s="292" t="s">
        <v>65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</row>
    <row r="10" spans="2:13" ht="16.5" customHeight="1" x14ac:dyDescent="0.25">
      <c r="B10" s="294" t="s">
        <v>19</v>
      </c>
      <c r="C10" s="294" t="s">
        <v>66</v>
      </c>
      <c r="D10" s="294" t="s">
        <v>67</v>
      </c>
      <c r="E10" s="294" t="s">
        <v>151</v>
      </c>
      <c r="F10" s="294" t="s">
        <v>167</v>
      </c>
      <c r="G10" s="294" t="s">
        <v>163</v>
      </c>
      <c r="H10" s="294"/>
      <c r="I10" s="295" t="s">
        <v>29</v>
      </c>
      <c r="J10" s="295"/>
      <c r="K10" s="295" t="s">
        <v>30</v>
      </c>
      <c r="L10" s="295"/>
    </row>
    <row r="11" spans="2:13" x14ac:dyDescent="0.25">
      <c r="B11" s="294"/>
      <c r="C11" s="294"/>
      <c r="D11" s="294"/>
      <c r="E11" s="294"/>
      <c r="F11" s="294"/>
      <c r="G11" s="294"/>
      <c r="H11" s="294"/>
      <c r="I11" s="207" t="s">
        <v>68</v>
      </c>
      <c r="J11" s="207" t="s">
        <v>69</v>
      </c>
      <c r="K11" s="294" t="s">
        <v>70</v>
      </c>
      <c r="L11" s="294" t="s">
        <v>71</v>
      </c>
    </row>
    <row r="12" spans="2:13" ht="32.25" customHeight="1" x14ac:dyDescent="0.25">
      <c r="B12" s="294"/>
      <c r="C12" s="294"/>
      <c r="D12" s="294"/>
      <c r="E12" s="294"/>
      <c r="F12" s="294"/>
      <c r="G12" s="208" t="s">
        <v>72</v>
      </c>
      <c r="H12" s="208" t="s">
        <v>73</v>
      </c>
      <c r="I12" s="209"/>
      <c r="J12" s="209"/>
      <c r="K12" s="294"/>
      <c r="L12" s="294"/>
    </row>
    <row r="13" spans="2:13" ht="12.75" customHeight="1" x14ac:dyDescent="0.25">
      <c r="B13" s="180">
        <v>3</v>
      </c>
      <c r="C13" s="180" t="s">
        <v>155</v>
      </c>
      <c r="D13" s="180" t="s">
        <v>156</v>
      </c>
      <c r="E13" s="210">
        <v>342.9</v>
      </c>
      <c r="F13" s="210">
        <v>386.2</v>
      </c>
      <c r="G13" s="210">
        <v>179.4</v>
      </c>
      <c r="H13" s="210">
        <v>162.80000000000001</v>
      </c>
      <c r="I13" s="210">
        <f>H13-G13</f>
        <v>-16.599999999999994</v>
      </c>
      <c r="J13" s="210">
        <f>((H13/G13)*100)-100</f>
        <v>-9.2530657748049094</v>
      </c>
      <c r="K13" s="211">
        <f>+J13</f>
        <v>-9.2530657748049094</v>
      </c>
      <c r="L13" s="211">
        <f>+J13</f>
        <v>-9.2530657748049094</v>
      </c>
    </row>
    <row r="14" spans="2:13" x14ac:dyDescent="0.25">
      <c r="B14" s="180"/>
      <c r="C14" s="180"/>
      <c r="D14" s="188"/>
      <c r="E14" s="210"/>
      <c r="F14" s="210"/>
      <c r="G14" s="210"/>
      <c r="H14" s="210"/>
      <c r="I14" s="210"/>
      <c r="J14" s="210"/>
      <c r="K14" s="211">
        <f>+J14</f>
        <v>0</v>
      </c>
      <c r="L14" s="211">
        <f>+J14</f>
        <v>0</v>
      </c>
    </row>
    <row r="15" spans="2:13" x14ac:dyDescent="0.25">
      <c r="I15" s="195"/>
      <c r="J15" s="212"/>
      <c r="K15" s="195"/>
    </row>
    <row r="16" spans="2:13" x14ac:dyDescent="0.25">
      <c r="B16" s="205" t="s">
        <v>74</v>
      </c>
    </row>
    <row r="17" spans="2:12" x14ac:dyDescent="0.25">
      <c r="B17" s="205"/>
    </row>
    <row r="18" spans="2:12" x14ac:dyDescent="0.25">
      <c r="B18" s="295" t="s">
        <v>75</v>
      </c>
      <c r="C18" s="295"/>
      <c r="D18" s="295"/>
      <c r="E18" s="295"/>
      <c r="F18" s="294" t="s">
        <v>76</v>
      </c>
      <c r="G18" s="294" t="s">
        <v>77</v>
      </c>
      <c r="H18" s="294" t="s">
        <v>78</v>
      </c>
      <c r="I18" s="295" t="s">
        <v>79</v>
      </c>
      <c r="J18" s="295"/>
      <c r="K18" s="295"/>
      <c r="L18" s="294" t="s">
        <v>30</v>
      </c>
    </row>
    <row r="19" spans="2:12" x14ac:dyDescent="0.25">
      <c r="B19" s="294" t="s">
        <v>80</v>
      </c>
      <c r="C19" s="294" t="s">
        <v>81</v>
      </c>
      <c r="D19" s="294" t="s">
        <v>82</v>
      </c>
      <c r="E19" s="294" t="s">
        <v>83</v>
      </c>
      <c r="F19" s="294"/>
      <c r="G19" s="294"/>
      <c r="H19" s="294"/>
      <c r="I19" s="295" t="s">
        <v>168</v>
      </c>
      <c r="J19" s="295"/>
      <c r="K19" s="294" t="s">
        <v>84</v>
      </c>
      <c r="L19" s="294"/>
    </row>
    <row r="20" spans="2:12" ht="18.75" customHeight="1" x14ac:dyDescent="0.25">
      <c r="B20" s="294"/>
      <c r="C20" s="294"/>
      <c r="D20" s="294"/>
      <c r="E20" s="294"/>
      <c r="F20" s="294"/>
      <c r="G20" s="294"/>
      <c r="H20" s="294"/>
      <c r="I20" s="207" t="s">
        <v>85</v>
      </c>
      <c r="J20" s="207" t="s">
        <v>86</v>
      </c>
      <c r="K20" s="294"/>
      <c r="L20" s="294"/>
    </row>
    <row r="21" spans="2:12" ht="110.25" customHeight="1" x14ac:dyDescent="0.25">
      <c r="B21" s="180" t="s">
        <v>169</v>
      </c>
      <c r="C21" s="180" t="s">
        <v>116</v>
      </c>
      <c r="D21" s="213" t="s">
        <v>170</v>
      </c>
      <c r="E21" s="213" t="s">
        <v>171</v>
      </c>
      <c r="F21" s="182" t="s">
        <v>132</v>
      </c>
      <c r="G21" s="182" t="s">
        <v>117</v>
      </c>
      <c r="H21" s="180"/>
      <c r="I21" s="187">
        <v>0.45</v>
      </c>
      <c r="J21" s="187">
        <v>0.15</v>
      </c>
      <c r="K21" s="214">
        <f>J21-I21</f>
        <v>-0.30000000000000004</v>
      </c>
      <c r="L21" s="215">
        <f>(J21/I21)*100</f>
        <v>33.333333333333329</v>
      </c>
    </row>
    <row r="22" spans="2:12" ht="74.25" customHeight="1" x14ac:dyDescent="0.25">
      <c r="B22" s="180" t="s">
        <v>169</v>
      </c>
      <c r="C22" s="180" t="s">
        <v>116</v>
      </c>
      <c r="D22" s="213" t="s">
        <v>172</v>
      </c>
      <c r="E22" s="213" t="s">
        <v>173</v>
      </c>
      <c r="F22" s="182" t="s">
        <v>121</v>
      </c>
      <c r="G22" s="182" t="s">
        <v>117</v>
      </c>
      <c r="H22" s="180"/>
      <c r="I22" s="183">
        <v>2</v>
      </c>
      <c r="J22" s="183">
        <v>1.03</v>
      </c>
      <c r="K22" s="214">
        <f>J22-I22</f>
        <v>-0.97</v>
      </c>
      <c r="L22" s="215">
        <f t="shared" ref="L22:L25" si="0">(J22/I22)*100</f>
        <v>51.5</v>
      </c>
    </row>
    <row r="23" spans="2:12" ht="73.5" customHeight="1" x14ac:dyDescent="0.25">
      <c r="B23" s="180" t="s">
        <v>169</v>
      </c>
      <c r="C23" s="180" t="s">
        <v>116</v>
      </c>
      <c r="D23" s="213" t="s">
        <v>174</v>
      </c>
      <c r="E23" s="216" t="s">
        <v>175</v>
      </c>
      <c r="F23" s="182" t="s">
        <v>140</v>
      </c>
      <c r="G23" s="182" t="s">
        <v>117</v>
      </c>
      <c r="H23" s="180"/>
      <c r="I23" s="183">
        <v>1.35</v>
      </c>
      <c r="J23" s="183">
        <v>0.69</v>
      </c>
      <c r="K23" s="214">
        <f>J23-I23</f>
        <v>-0.66000000000000014</v>
      </c>
      <c r="L23" s="215">
        <f t="shared" si="0"/>
        <v>51.111111111111107</v>
      </c>
    </row>
    <row r="24" spans="2:12" ht="220.5" customHeight="1" x14ac:dyDescent="0.25">
      <c r="B24" s="180" t="s">
        <v>169</v>
      </c>
      <c r="C24" s="180" t="s">
        <v>116</v>
      </c>
      <c r="D24" s="213" t="s">
        <v>176</v>
      </c>
      <c r="E24" s="213" t="s">
        <v>177</v>
      </c>
      <c r="F24" s="182" t="s">
        <v>134</v>
      </c>
      <c r="G24" s="182" t="s">
        <v>117</v>
      </c>
      <c r="H24" s="180"/>
      <c r="I24" s="187">
        <v>1</v>
      </c>
      <c r="J24" s="187">
        <v>0.92</v>
      </c>
      <c r="K24" s="214">
        <f>J24-I24</f>
        <v>-7.999999999999996E-2</v>
      </c>
      <c r="L24" s="215">
        <f t="shared" si="0"/>
        <v>92</v>
      </c>
    </row>
    <row r="25" spans="2:12" ht="204" customHeight="1" x14ac:dyDescent="0.25">
      <c r="B25" s="180" t="s">
        <v>169</v>
      </c>
      <c r="C25" s="180" t="s">
        <v>116</v>
      </c>
      <c r="D25" s="213" t="s">
        <v>178</v>
      </c>
      <c r="E25" s="213" t="s">
        <v>179</v>
      </c>
      <c r="F25" s="182" t="s">
        <v>125</v>
      </c>
      <c r="G25" s="182" t="s">
        <v>117</v>
      </c>
      <c r="H25" s="180"/>
      <c r="I25" s="187">
        <v>0.625</v>
      </c>
      <c r="J25" s="187">
        <v>0.63</v>
      </c>
      <c r="K25" s="214">
        <f>J25-I25</f>
        <v>5.0000000000000044E-3</v>
      </c>
      <c r="L25" s="215">
        <f t="shared" si="0"/>
        <v>100.8</v>
      </c>
    </row>
    <row r="26" spans="2:12" ht="6" customHeight="1" x14ac:dyDescent="0.25"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17"/>
    </row>
    <row r="27" spans="2:12" ht="6" customHeight="1" x14ac:dyDescent="0.25">
      <c r="B27" s="217"/>
      <c r="C27" s="217"/>
      <c r="D27" s="217"/>
      <c r="E27" s="217"/>
      <c r="F27" s="217"/>
      <c r="G27" s="217"/>
      <c r="H27" s="217"/>
      <c r="I27" s="217"/>
      <c r="J27" s="217"/>
      <c r="K27" s="218"/>
      <c r="L27" s="217"/>
    </row>
    <row r="28" spans="2:12" ht="25.5" customHeight="1" x14ac:dyDescent="0.25">
      <c r="B28" s="256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2:12" ht="6" customHeight="1" x14ac:dyDescent="0.25">
      <c r="B29" s="217"/>
      <c r="C29" s="217"/>
      <c r="D29" s="217"/>
      <c r="E29" s="217"/>
      <c r="F29" s="217"/>
      <c r="G29" s="217"/>
      <c r="H29" s="217"/>
      <c r="I29" s="217"/>
      <c r="J29" s="217"/>
      <c r="K29" s="218"/>
      <c r="L29" s="217"/>
    </row>
    <row r="30" spans="2:12" x14ac:dyDescent="0.25">
      <c r="B30" s="205" t="s">
        <v>87</v>
      </c>
      <c r="C30" s="217"/>
      <c r="D30" s="217"/>
      <c r="E30" s="217"/>
      <c r="F30" s="217"/>
      <c r="G30" s="217"/>
      <c r="H30" s="217"/>
      <c r="I30" s="217"/>
      <c r="J30" s="217"/>
      <c r="K30" s="218"/>
      <c r="L30" s="217"/>
    </row>
    <row r="31" spans="2:12" ht="18" customHeight="1" x14ac:dyDescent="0.25">
      <c r="B31" s="219" t="s">
        <v>180</v>
      </c>
      <c r="C31" s="217"/>
      <c r="D31" s="217"/>
      <c r="E31" s="217"/>
      <c r="F31" s="217"/>
      <c r="G31" s="217"/>
      <c r="H31" s="217"/>
      <c r="I31" s="217"/>
      <c r="J31" s="217"/>
      <c r="K31" s="218"/>
      <c r="L31" s="217"/>
    </row>
    <row r="32" spans="2:12" ht="35.25" customHeight="1" x14ac:dyDescent="0.25">
      <c r="B32" s="256" t="s">
        <v>113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2:12" ht="32.25" customHeight="1" x14ac:dyDescent="0.25">
      <c r="B33" s="256" t="s">
        <v>114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2:12" ht="19.5" customHeight="1" x14ac:dyDescent="0.25">
      <c r="B34" s="219" t="s">
        <v>107</v>
      </c>
      <c r="C34" s="220"/>
      <c r="D34" s="220"/>
      <c r="E34" s="217"/>
      <c r="F34" s="217"/>
      <c r="G34" s="217"/>
      <c r="H34" s="217"/>
      <c r="I34" s="217"/>
      <c r="J34" s="217"/>
      <c r="K34" s="218"/>
      <c r="L34" s="217"/>
    </row>
    <row r="35" spans="2:12" x14ac:dyDescent="0.25">
      <c r="B35" s="217"/>
      <c r="C35" s="217"/>
      <c r="D35" s="217"/>
      <c r="E35" s="217"/>
      <c r="F35" s="217"/>
      <c r="G35" s="217"/>
      <c r="H35" s="217"/>
      <c r="I35" s="217"/>
      <c r="J35" s="217"/>
      <c r="K35" s="218"/>
      <c r="L35" s="217"/>
    </row>
    <row r="36" spans="2:12" x14ac:dyDescent="0.25">
      <c r="B36" s="297" t="s">
        <v>22</v>
      </c>
      <c r="C36" s="297"/>
      <c r="D36" s="297"/>
      <c r="E36" s="221"/>
      <c r="F36" s="297" t="s">
        <v>23</v>
      </c>
      <c r="G36" s="297"/>
      <c r="H36" s="297"/>
      <c r="I36" s="221"/>
      <c r="J36" s="221"/>
      <c r="K36" s="222"/>
      <c r="L36" s="221"/>
    </row>
    <row r="37" spans="2:12" x14ac:dyDescent="0.25">
      <c r="B37" s="217"/>
      <c r="C37" s="217"/>
      <c r="D37" s="217"/>
      <c r="E37" s="217"/>
      <c r="F37" s="217"/>
      <c r="G37" s="217"/>
      <c r="H37" s="217"/>
      <c r="I37" s="217"/>
      <c r="J37" s="217"/>
      <c r="K37" s="218"/>
      <c r="L37" s="217"/>
    </row>
    <row r="38" spans="2:12" x14ac:dyDescent="0.25">
      <c r="B38" s="180" t="s">
        <v>89</v>
      </c>
      <c r="C38" s="296" t="s">
        <v>90</v>
      </c>
      <c r="D38" s="296"/>
      <c r="E38" s="217"/>
      <c r="F38" s="180" t="s">
        <v>89</v>
      </c>
      <c r="G38" s="296" t="s">
        <v>90</v>
      </c>
      <c r="H38" s="296"/>
      <c r="I38" s="217"/>
      <c r="J38" s="217"/>
      <c r="K38" s="218"/>
      <c r="L38" s="217"/>
    </row>
    <row r="39" spans="2:12" x14ac:dyDescent="0.25">
      <c r="B39" s="180" t="s">
        <v>91</v>
      </c>
      <c r="C39" s="299" t="s">
        <v>92</v>
      </c>
      <c r="D39" s="299"/>
      <c r="E39" s="217"/>
      <c r="F39" s="180" t="s">
        <v>91</v>
      </c>
      <c r="G39" s="299" t="s">
        <v>92</v>
      </c>
      <c r="H39" s="299"/>
      <c r="I39" s="217"/>
      <c r="J39" s="217"/>
      <c r="K39" s="218"/>
      <c r="L39" s="217"/>
    </row>
    <row r="40" spans="2:12" x14ac:dyDescent="0.25">
      <c r="B40" s="180" t="s">
        <v>93</v>
      </c>
      <c r="C40" s="298" t="s">
        <v>94</v>
      </c>
      <c r="D40" s="298"/>
      <c r="E40" s="217"/>
      <c r="F40" s="180" t="s">
        <v>93</v>
      </c>
      <c r="G40" s="298" t="s">
        <v>94</v>
      </c>
      <c r="H40" s="298"/>
      <c r="I40" s="217"/>
      <c r="J40" s="217"/>
      <c r="K40" s="218"/>
      <c r="L40" s="217"/>
    </row>
    <row r="41" spans="2:12" x14ac:dyDescent="0.25">
      <c r="B41" s="217"/>
      <c r="C41" s="217"/>
      <c r="D41" s="217"/>
      <c r="E41" s="217"/>
      <c r="F41" s="217"/>
      <c r="G41" s="217"/>
      <c r="H41" s="217"/>
      <c r="I41" s="217"/>
      <c r="J41" s="217"/>
      <c r="K41" s="218"/>
      <c r="L41" s="217"/>
    </row>
    <row r="42" spans="2:12" ht="3.75" customHeight="1" x14ac:dyDescent="0.25"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</row>
    <row r="43" spans="2:12" ht="6.75" customHeight="1" x14ac:dyDescent="0.25"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</row>
    <row r="44" spans="2:12" x14ac:dyDescent="0.25">
      <c r="B44" s="205" t="s">
        <v>108</v>
      </c>
      <c r="C44" s="221"/>
      <c r="D44" s="221"/>
      <c r="E44" s="217"/>
      <c r="F44" s="217"/>
      <c r="G44" s="217"/>
      <c r="H44" s="217"/>
      <c r="I44" s="217"/>
      <c r="J44" s="217"/>
      <c r="K44" s="217"/>
      <c r="L44" s="217"/>
    </row>
    <row r="45" spans="2:12" x14ac:dyDescent="0.25"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</row>
    <row r="46" spans="2:12" x14ac:dyDescent="0.25">
      <c r="B46" s="180" t="s">
        <v>89</v>
      </c>
      <c r="C46" s="296" t="s">
        <v>109</v>
      </c>
      <c r="D46" s="296"/>
      <c r="E46" s="217"/>
      <c r="F46" s="217"/>
      <c r="G46" s="217"/>
      <c r="H46" s="217"/>
      <c r="I46" s="217"/>
      <c r="J46" s="217"/>
      <c r="K46" s="217"/>
      <c r="L46" s="217"/>
    </row>
    <row r="47" spans="2:12" x14ac:dyDescent="0.25">
      <c r="B47" s="180" t="s">
        <v>91</v>
      </c>
      <c r="C47" s="299" t="s">
        <v>95</v>
      </c>
      <c r="D47" s="299"/>
      <c r="E47" s="217"/>
      <c r="F47" s="217"/>
      <c r="G47" s="217"/>
      <c r="H47" s="217"/>
      <c r="I47" s="217"/>
      <c r="J47" s="217"/>
      <c r="K47" s="217"/>
      <c r="L47" s="217"/>
    </row>
    <row r="48" spans="2:12" x14ac:dyDescent="0.25">
      <c r="B48" s="180" t="s">
        <v>93</v>
      </c>
      <c r="C48" s="298" t="s">
        <v>96</v>
      </c>
      <c r="D48" s="298"/>
      <c r="E48" s="217"/>
      <c r="F48" s="217"/>
      <c r="G48" s="217"/>
      <c r="H48" s="217"/>
      <c r="I48" s="217"/>
      <c r="J48" s="217"/>
      <c r="K48" s="217"/>
      <c r="L48" s="217"/>
    </row>
    <row r="49" spans="2:12" x14ac:dyDescent="0.25"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</row>
  </sheetData>
  <mergeCells count="40">
    <mergeCell ref="C48:D48"/>
    <mergeCell ref="C39:D39"/>
    <mergeCell ref="G39:H39"/>
    <mergeCell ref="C40:D40"/>
    <mergeCell ref="G40:H40"/>
    <mergeCell ref="C46:D46"/>
    <mergeCell ref="C47:D47"/>
    <mergeCell ref="L18:L20"/>
    <mergeCell ref="C38:D38"/>
    <mergeCell ref="G38:H38"/>
    <mergeCell ref="B19:B20"/>
    <mergeCell ref="C19:C20"/>
    <mergeCell ref="D19:D20"/>
    <mergeCell ref="E19:E20"/>
    <mergeCell ref="B28:L28"/>
    <mergeCell ref="B32:L32"/>
    <mergeCell ref="B33:L33"/>
    <mergeCell ref="B36:D36"/>
    <mergeCell ref="F36:H36"/>
    <mergeCell ref="B18:E18"/>
    <mergeCell ref="F18:F20"/>
    <mergeCell ref="G18:G20"/>
    <mergeCell ref="H18:H20"/>
    <mergeCell ref="I18:K18"/>
    <mergeCell ref="I19:J19"/>
    <mergeCell ref="K19:K20"/>
    <mergeCell ref="B3:L4"/>
    <mergeCell ref="B5:L5"/>
    <mergeCell ref="B7:L7"/>
    <mergeCell ref="B9:L9"/>
    <mergeCell ref="B10:B12"/>
    <mergeCell ref="C10:C12"/>
    <mergeCell ref="D10:D12"/>
    <mergeCell ref="E10:E12"/>
    <mergeCell ref="F10:F12"/>
    <mergeCell ref="G10:H11"/>
    <mergeCell ref="I10:J10"/>
    <mergeCell ref="K10:L10"/>
    <mergeCell ref="K11:K12"/>
    <mergeCell ref="L11:L12"/>
  </mergeCells>
  <conditionalFormatting sqref="L14">
    <cfRule type="cellIs" dxfId="12" priority="7" stopIfTrue="1" operator="between">
      <formula>5</formula>
      <formula>10</formula>
    </cfRule>
    <cfRule type="cellIs" dxfId="11" priority="8" stopIfTrue="1" operator="greaterThan">
      <formula>10</formula>
    </cfRule>
    <cfRule type="cellIs" priority="9" stopIfTrue="1" operator="lessThan">
      <formula>5</formula>
    </cfRule>
  </conditionalFormatting>
  <conditionalFormatting sqref="L21:L25">
    <cfRule type="cellIs" dxfId="10" priority="10" stopIfTrue="1" operator="lessThan">
      <formula>90</formula>
    </cfRule>
    <cfRule type="cellIs" dxfId="9" priority="11" stopIfTrue="1" operator="between">
      <formula>90</formula>
      <formula>99</formula>
    </cfRule>
    <cfRule type="cellIs" dxfId="8" priority="12" stopIfTrue="1" operator="between">
      <formula>100</formula>
      <formula>1000</formula>
    </cfRule>
  </conditionalFormatting>
  <conditionalFormatting sqref="K14">
    <cfRule type="cellIs" dxfId="7" priority="13" stopIfTrue="1" operator="lessThan">
      <formula>-10</formula>
    </cfRule>
    <cfRule type="cellIs" dxfId="6" priority="14" stopIfTrue="1" operator="between">
      <formula>-5</formula>
      <formula>-10</formula>
    </cfRule>
    <cfRule type="cellIs" dxfId="5" priority="15" stopIfTrue="1" operator="lessThan">
      <formula>-0.5</formula>
    </cfRule>
  </conditionalFormatting>
  <conditionalFormatting sqref="L13">
    <cfRule type="cellIs" dxfId="4" priority="1" stopIfTrue="1" operator="between">
      <formula>5</formula>
      <formula>10</formula>
    </cfRule>
    <cfRule type="cellIs" dxfId="3" priority="2" stopIfTrue="1" operator="greaterThan">
      <formula>10</formula>
    </cfRule>
    <cfRule type="cellIs" priority="3" stopIfTrue="1" operator="lessThan">
      <formula>5</formula>
    </cfRule>
  </conditionalFormatting>
  <conditionalFormatting sqref="K13">
    <cfRule type="cellIs" dxfId="2" priority="4" stopIfTrue="1" operator="lessThan">
      <formula>-10</formula>
    </cfRule>
    <cfRule type="cellIs" dxfId="1" priority="5" stopIfTrue="1" operator="between">
      <formula>-5</formula>
      <formula>-10</formula>
    </cfRule>
    <cfRule type="cellIs" dxfId="0" priority="6" stopIfTrue="1" operator="lessThan">
      <formula>-0.5</formula>
    </cfRule>
  </conditionalFormatting>
  <printOptions horizontalCentered="1" verticalCentered="1"/>
  <pageMargins left="0.59055118110236227" right="0.59055118110236227" top="0.25" bottom="0.22" header="0" footer="0"/>
  <pageSetup scale="46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I7"/>
  <sheetViews>
    <sheetView tabSelected="1" topLeftCell="A15" workbookViewId="0">
      <selection activeCell="L19" sqref="L19"/>
    </sheetView>
  </sheetViews>
  <sheetFormatPr baseColWidth="10" defaultRowHeight="13.2" x14ac:dyDescent="0.25"/>
  <sheetData>
    <row r="5" spans="2:9" x14ac:dyDescent="0.25">
      <c r="B5" t="s">
        <v>97</v>
      </c>
    </row>
    <row r="7" spans="2:9" ht="15.6" x14ac:dyDescent="0.3">
      <c r="I7" s="151" t="s">
        <v>98</v>
      </c>
    </row>
  </sheetData>
  <phoneticPr fontId="14" type="noConversion"/>
  <printOptions horizontalCentered="1" verticalCentered="1"/>
  <pageMargins left="0.39370078740157483" right="0.39370078740157483" top="0.39370078740157483" bottom="0.39370078740157483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COMPORT_GTO (ENTIDADES)</vt:lpstr>
      <vt:lpstr>CATEGORIAS PROGRAMATICAS</vt:lpstr>
      <vt:lpstr>INDICADORES DE DESEMPEÑO</vt:lpstr>
      <vt:lpstr>GASTO Pp IND DESEMP</vt:lpstr>
      <vt:lpstr>CRITERIOS SEMAFOROS</vt:lpstr>
      <vt:lpstr>'CATEGORIAS PROGRAMATICAS'!Área_de_impresión</vt:lpstr>
      <vt:lpstr>'COMPORT_GTO (ENTIDADES)'!Área_de_impresión</vt:lpstr>
      <vt:lpstr>'CRITERIOS SEMAFOROS'!Área_de_impresión</vt:lpstr>
      <vt:lpstr>'GASTO Pp IND DESEMP'!Área_de_impresión</vt:lpstr>
      <vt:lpstr>'INDICADORES DE DESEMPEÑO'!Área_de_impresión</vt:lpstr>
      <vt:lpstr>'CRITERIOS SEMAFOROS'!OLE_LINK2</vt:lpstr>
      <vt:lpstr>'CATEGORIAS PROGRAMATICAS'!Títulos_a_imprimir</vt:lpstr>
      <vt:lpstr>'INDICADORES DE DESEMPEÑO'!Títulos_a_imprimir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dc:description>Versión 17 de junio de 2011.</dc:description>
  <cp:lastModifiedBy>eltorres</cp:lastModifiedBy>
  <cp:lastPrinted>2022-09-27T22:55:16Z</cp:lastPrinted>
  <dcterms:created xsi:type="dcterms:W3CDTF">2001-08-03T16:37:07Z</dcterms:created>
  <dcterms:modified xsi:type="dcterms:W3CDTF">2022-09-27T22:55:21Z</dcterms:modified>
</cp:coreProperties>
</file>