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70" yWindow="75" windowWidth="11580" windowHeight="6030" activeTab="0"/>
  </bookViews>
  <sheets>
    <sheet name="30 de junio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<sst xmlns="http://schemas.openxmlformats.org/spreadsheetml/2006/main" count="43" uniqueCount="35">
  <si>
    <t>SERVICIOS PERSONALES</t>
  </si>
  <si>
    <t>MATERIALES Y SUMINISTROS</t>
  </si>
  <si>
    <t>SERVICIOS GENERALES</t>
  </si>
  <si>
    <t>AYUDAS, SUBSIDIOS Y TRANSFERENCIAS</t>
  </si>
  <si>
    <t>PRODUCTOS FINANCIEROS</t>
  </si>
  <si>
    <t>OTROS PRODUCTOS</t>
  </si>
  <si>
    <t>CONCEPTO</t>
  </si>
  <si>
    <t>TOTAL</t>
  </si>
  <si>
    <t>RECURSOS</t>
  </si>
  <si>
    <t>FISCALES</t>
  </si>
  <si>
    <t>GASTO DE ADMINISTRACIÓN</t>
  </si>
  <si>
    <t>MENOS:</t>
  </si>
  <si>
    <t>GASTOS FINANCIEROS</t>
  </si>
  <si>
    <t xml:space="preserve">TRANSFERENCIAS </t>
  </si>
  <si>
    <t>PROPIOS</t>
  </si>
  <si>
    <t>RESULTADO REGISTRADO EN EL PERIODO</t>
  </si>
  <si>
    <t>EL COLEGIO DE LA FRONTERA SUR</t>
  </si>
  <si>
    <t>ESTADO DE RESULTADOS (COMPARATIVO)</t>
  </si>
  <si>
    <t>ELABORÓ</t>
  </si>
  <si>
    <t>AUTORIZÓ</t>
  </si>
  <si>
    <t>JEFE DEL DEPARTAMENTO DE CONTABILIDAD</t>
  </si>
  <si>
    <t>VARIACION ABSOLUTA</t>
  </si>
  <si>
    <t>VARIACION RELATIVA</t>
  </si>
  <si>
    <t xml:space="preserve">INGRESOS Y OTROS BENEFICIOS </t>
  </si>
  <si>
    <t xml:space="preserve">TOTAL DE INGRESOS Y OTROS BENEFICIOS </t>
  </si>
  <si>
    <t xml:space="preserve">TOTAL DE GASTOS Y OTRAS PERDIDAS </t>
  </si>
  <si>
    <t>TOTAL DE OTROS GASTOS</t>
  </si>
  <si>
    <t>TOTAL DE OTROS PRODUCTOS</t>
  </si>
  <si>
    <t>TOTAL DE INGRESOS</t>
  </si>
  <si>
    <t>DIRECTORA DE ADMINISTRACIÓN</t>
  </si>
  <si>
    <t>Mtra. LETICIA ESPINISA CRUZ</t>
  </si>
  <si>
    <t xml:space="preserve">DISPONIBILIDAD DE PROYECTOS PROPIOS VIGENTES </t>
  </si>
  <si>
    <t>C.P. URIEL DE JESÚS RAMOS PÉREZ</t>
  </si>
  <si>
    <t>OTROS GASTOS Y PERDIDAS</t>
  </si>
  <si>
    <t>DEL 1o. DE ENERO AL 30 DE JUNIO DE 2022 Y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</si>
</sst>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_ ;\-#,##0.00\ "/>
    <numFmt numFmtId="173" formatCode="0.00_ ;\-0.00\ "/>
    <numFmt numFmtId="174" formatCode="_-* #,##0_-;\-* #,##0_-;_-* &quot;-&quot;??_-;_-@_-"/>
    <numFmt numFmtId="175" formatCode="[$-80A]dddd\,\ dd&quot; de &quot;mmmm&quot; de &quot;yyyy"/>
    <numFmt numFmtId="176" formatCode="[$-80A]hh:mm:ss\ AM/PM"/>
  </numFmts>
  <fonts count="6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name val="Monserrat"/>
      <family val="0"/>
    </font>
    <font>
      <b/>
      <sz val="12"/>
      <name val="Monserrat"/>
      <family val="0"/>
    </font>
    <font>
      <sz val="10"/>
      <name val="Monserrat"/>
      <family val="0"/>
    </font>
    <font>
      <b/>
      <u val="single"/>
      <sz val="10"/>
      <name val="Monserrat"/>
      <family val="0"/>
    </font>
    <font>
      <b/>
      <sz val="11"/>
      <name val="Mon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62"/>
      <name val="Monserrat"/>
      <family val="0"/>
    </font>
    <font>
      <sz val="10"/>
      <color indexed="62"/>
      <name val="Monserrat"/>
      <family val="0"/>
    </font>
    <font>
      <b/>
      <sz val="10"/>
      <color indexed="63"/>
      <name val="Monserrat"/>
      <family val="0"/>
    </font>
    <font>
      <sz val="10"/>
      <color indexed="63"/>
      <name val="Monserrat"/>
      <family val="0"/>
    </font>
    <font>
      <sz val="10"/>
      <color indexed="56"/>
      <name val="Mon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8"/>
      <color rgb="FFFF0000"/>
      <name val="Tahoma"/>
      <family val="2"/>
    </font>
    <font>
      <b/>
      <sz val="10"/>
      <color theme="4" tint="-0.24997000396251678"/>
      <name val="Monserrat"/>
      <family val="0"/>
    </font>
    <font>
      <sz val="10"/>
      <color theme="4" tint="-0.24997000396251678"/>
      <name val="Monserrat"/>
      <family val="0"/>
    </font>
    <font>
      <b/>
      <sz val="10"/>
      <color theme="1" tint="0.15000000596046448"/>
      <name val="Monserrat"/>
      <family val="0"/>
    </font>
    <font>
      <sz val="10"/>
      <color theme="1" tint="0.15000000596046448"/>
      <name val="Monserrat"/>
      <family val="0"/>
    </font>
    <font>
      <sz val="10"/>
      <color rgb="FF002060"/>
      <name val="Monserra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55" fillId="32" borderId="0" xfId="0" applyFont="1" applyFill="1" applyAlignment="1">
      <alignment/>
    </xf>
    <xf numFmtId="0" fontId="56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56" fillId="32" borderId="0" xfId="0" applyFont="1" applyFill="1" applyAlignment="1">
      <alignment horizontal="center"/>
    </xf>
    <xf numFmtId="0" fontId="57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4" fontId="55" fillId="32" borderId="0" xfId="0" applyNumberFormat="1" applyFont="1" applyFill="1" applyAlignment="1">
      <alignment/>
    </xf>
    <xf numFmtId="4" fontId="1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4" fontId="56" fillId="32" borderId="0" xfId="0" applyNumberFormat="1" applyFont="1" applyFill="1" applyAlignment="1">
      <alignment/>
    </xf>
    <xf numFmtId="3" fontId="1" fillId="32" borderId="0" xfId="0" applyNumberFormat="1" applyFont="1" applyFill="1" applyAlignment="1">
      <alignment/>
    </xf>
    <xf numFmtId="10" fontId="2" fillId="32" borderId="0" xfId="0" applyNumberFormat="1" applyFont="1" applyFill="1" applyAlignment="1">
      <alignment horizontal="center"/>
    </xf>
    <xf numFmtId="3" fontId="2" fillId="32" borderId="0" xfId="0" applyNumberFormat="1" applyFont="1" applyFill="1" applyAlignment="1">
      <alignment horizontal="center"/>
    </xf>
    <xf numFmtId="10" fontId="5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5" fillId="32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6" fillId="32" borderId="24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4" fontId="6" fillId="32" borderId="26" xfId="0" applyNumberFormat="1" applyFont="1" applyFill="1" applyBorder="1" applyAlignment="1">
      <alignment/>
    </xf>
    <xf numFmtId="4" fontId="6" fillId="32" borderId="16" xfId="0" applyNumberFormat="1" applyFont="1" applyFill="1" applyBorder="1" applyAlignment="1">
      <alignment/>
    </xf>
    <xf numFmtId="4" fontId="6" fillId="32" borderId="27" xfId="0" applyNumberFormat="1" applyFont="1" applyFill="1" applyBorder="1" applyAlignment="1">
      <alignment/>
    </xf>
    <xf numFmtId="0" fontId="6" fillId="32" borderId="27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3" fontId="58" fillId="32" borderId="26" xfId="0" applyNumberFormat="1" applyFont="1" applyFill="1" applyBorder="1" applyAlignment="1">
      <alignment/>
    </xf>
    <xf numFmtId="3" fontId="58" fillId="32" borderId="16" xfId="0" applyNumberFormat="1" applyFont="1" applyFill="1" applyBorder="1" applyAlignment="1">
      <alignment/>
    </xf>
    <xf numFmtId="3" fontId="58" fillId="32" borderId="27" xfId="0" applyNumberFormat="1" applyFont="1" applyFill="1" applyBorder="1" applyAlignment="1">
      <alignment/>
    </xf>
    <xf numFmtId="3" fontId="58" fillId="32" borderId="28" xfId="0" applyNumberFormat="1" applyFont="1" applyFill="1" applyBorder="1" applyAlignment="1">
      <alignment/>
    </xf>
    <xf numFmtId="9" fontId="58" fillId="0" borderId="26" xfId="55" applyNumberFormat="1" applyFont="1" applyBorder="1" applyAlignment="1">
      <alignment horizontal="center"/>
    </xf>
    <xf numFmtId="3" fontId="59" fillId="32" borderId="26" xfId="0" applyNumberFormat="1" applyFont="1" applyFill="1" applyBorder="1" applyAlignment="1">
      <alignment/>
    </xf>
    <xf numFmtId="3" fontId="59" fillId="32" borderId="27" xfId="49" applyNumberFormat="1" applyFont="1" applyFill="1" applyBorder="1" applyAlignment="1">
      <alignment/>
    </xf>
    <xf numFmtId="3" fontId="59" fillId="32" borderId="28" xfId="49" applyNumberFormat="1" applyFont="1" applyFill="1" applyBorder="1" applyAlignment="1">
      <alignment/>
    </xf>
    <xf numFmtId="9" fontId="59" fillId="0" borderId="26" xfId="55" applyNumberFormat="1" applyFont="1" applyBorder="1" applyAlignment="1">
      <alignment horizontal="center"/>
    </xf>
    <xf numFmtId="3" fontId="59" fillId="32" borderId="16" xfId="0" applyNumberFormat="1" applyFont="1" applyFill="1" applyBorder="1" applyAlignment="1">
      <alignment/>
    </xf>
    <xf numFmtId="3" fontId="58" fillId="32" borderId="28" xfId="49" applyNumberFormat="1" applyFont="1" applyFill="1" applyBorder="1" applyAlignment="1">
      <alignment/>
    </xf>
    <xf numFmtId="0" fontId="6" fillId="32" borderId="29" xfId="0" applyFont="1" applyFill="1" applyBorder="1" applyAlignment="1">
      <alignment horizontal="left"/>
    </xf>
    <xf numFmtId="0" fontId="6" fillId="32" borderId="30" xfId="0" applyFont="1" applyFill="1" applyBorder="1" applyAlignment="1">
      <alignment horizontal="left"/>
    </xf>
    <xf numFmtId="3" fontId="6" fillId="32" borderId="26" xfId="0" applyNumberFormat="1" applyFont="1" applyFill="1" applyBorder="1" applyAlignment="1">
      <alignment/>
    </xf>
    <xf numFmtId="3" fontId="6" fillId="32" borderId="16" xfId="0" applyNumberFormat="1" applyFont="1" applyFill="1" applyBorder="1" applyAlignment="1">
      <alignment/>
    </xf>
    <xf numFmtId="3" fontId="6" fillId="32" borderId="27" xfId="49" applyNumberFormat="1" applyFont="1" applyFill="1" applyBorder="1" applyAlignment="1">
      <alignment/>
    </xf>
    <xf numFmtId="3" fontId="4" fillId="32" borderId="28" xfId="49" applyNumberFormat="1" applyFont="1" applyFill="1" applyBorder="1" applyAlignment="1">
      <alignment/>
    </xf>
    <xf numFmtId="9" fontId="4" fillId="0" borderId="26" xfId="55" applyNumberFormat="1" applyFont="1" applyBorder="1" applyAlignment="1">
      <alignment horizontal="center"/>
    </xf>
    <xf numFmtId="3" fontId="60" fillId="32" borderId="26" xfId="49" applyNumberFormat="1" applyFont="1" applyFill="1" applyBorder="1" applyAlignment="1">
      <alignment/>
    </xf>
    <xf numFmtId="3" fontId="60" fillId="32" borderId="16" xfId="49" applyNumberFormat="1" applyFont="1" applyFill="1" applyBorder="1" applyAlignment="1">
      <alignment/>
    </xf>
    <xf numFmtId="3" fontId="60" fillId="32" borderId="27" xfId="49" applyNumberFormat="1" applyFont="1" applyFill="1" applyBorder="1" applyAlignment="1">
      <alignment/>
    </xf>
    <xf numFmtId="3" fontId="60" fillId="32" borderId="28" xfId="49" applyNumberFormat="1" applyFont="1" applyFill="1" applyBorder="1" applyAlignment="1">
      <alignment/>
    </xf>
    <xf numFmtId="9" fontId="60" fillId="0" borderId="26" xfId="55" applyNumberFormat="1" applyFont="1" applyBorder="1" applyAlignment="1">
      <alignment horizontal="center"/>
    </xf>
    <xf numFmtId="3" fontId="61" fillId="32" borderId="26" xfId="0" applyNumberFormat="1" applyFont="1" applyFill="1" applyBorder="1" applyAlignment="1">
      <alignment/>
    </xf>
    <xf numFmtId="3" fontId="61" fillId="32" borderId="27" xfId="49" applyNumberFormat="1" applyFont="1" applyFill="1" applyBorder="1" applyAlignment="1">
      <alignment/>
    </xf>
    <xf numFmtId="3" fontId="61" fillId="32" borderId="28" xfId="49" applyNumberFormat="1" applyFont="1" applyFill="1" applyBorder="1" applyAlignment="1">
      <alignment/>
    </xf>
    <xf numFmtId="9" fontId="61" fillId="0" borderId="26" xfId="55" applyNumberFormat="1" applyFont="1" applyBorder="1" applyAlignment="1">
      <alignment horizontal="center"/>
    </xf>
    <xf numFmtId="0" fontId="6" fillId="32" borderId="29" xfId="0" applyFont="1" applyFill="1" applyBorder="1" applyAlignment="1">
      <alignment/>
    </xf>
    <xf numFmtId="0" fontId="6" fillId="32" borderId="30" xfId="0" applyFont="1" applyFill="1" applyBorder="1" applyAlignment="1">
      <alignment/>
    </xf>
    <xf numFmtId="3" fontId="61" fillId="32" borderId="16" xfId="0" applyNumberFormat="1" applyFont="1" applyFill="1" applyBorder="1" applyAlignment="1">
      <alignment/>
    </xf>
    <xf numFmtId="3" fontId="60" fillId="32" borderId="26" xfId="0" applyNumberFormat="1" applyFont="1" applyFill="1" applyBorder="1" applyAlignment="1">
      <alignment/>
    </xf>
    <xf numFmtId="3" fontId="60" fillId="32" borderId="16" xfId="0" applyNumberFormat="1" applyFont="1" applyFill="1" applyBorder="1" applyAlignment="1">
      <alignment/>
    </xf>
    <xf numFmtId="3" fontId="60" fillId="32" borderId="27" xfId="0" applyNumberFormat="1" applyFont="1" applyFill="1" applyBorder="1" applyAlignment="1">
      <alignment/>
    </xf>
    <xf numFmtId="3" fontId="60" fillId="32" borderId="28" xfId="0" applyNumberFormat="1" applyFont="1" applyFill="1" applyBorder="1" applyAlignment="1">
      <alignment/>
    </xf>
    <xf numFmtId="9" fontId="61" fillId="0" borderId="17" xfId="55" applyNumberFormat="1" applyFont="1" applyBorder="1" applyAlignment="1">
      <alignment horizontal="center"/>
    </xf>
    <xf numFmtId="9" fontId="60" fillId="0" borderId="20" xfId="55" applyNumberFormat="1" applyFont="1" applyBorder="1" applyAlignment="1">
      <alignment horizontal="center"/>
    </xf>
    <xf numFmtId="174" fontId="6" fillId="32" borderId="26" xfId="49" applyNumberFormat="1" applyFont="1" applyFill="1" applyBorder="1" applyAlignment="1">
      <alignment/>
    </xf>
    <xf numFmtId="174" fontId="6" fillId="32" borderId="16" xfId="49" applyNumberFormat="1" applyFont="1" applyFill="1" applyBorder="1" applyAlignment="1">
      <alignment/>
    </xf>
    <xf numFmtId="4" fontId="6" fillId="32" borderId="27" xfId="49" applyNumberFormat="1" applyFont="1" applyFill="1" applyBorder="1" applyAlignment="1">
      <alignment/>
    </xf>
    <xf numFmtId="4" fontId="4" fillId="32" borderId="28" xfId="49" applyNumberFormat="1" applyFont="1" applyFill="1" applyBorder="1" applyAlignment="1">
      <alignment/>
    </xf>
    <xf numFmtId="9" fontId="4" fillId="32" borderId="26" xfId="55" applyNumberFormat="1" applyFont="1" applyFill="1" applyBorder="1" applyAlignment="1">
      <alignment horizontal="center"/>
    </xf>
    <xf numFmtId="4" fontId="4" fillId="32" borderId="31" xfId="49" applyNumberFormat="1" applyFont="1" applyFill="1" applyBorder="1" applyAlignment="1">
      <alignment/>
    </xf>
    <xf numFmtId="4" fontId="4" fillId="32" borderId="32" xfId="49" applyNumberFormat="1" applyFont="1" applyFill="1" applyBorder="1" applyAlignment="1">
      <alignment/>
    </xf>
    <xf numFmtId="4" fontId="4" fillId="34" borderId="33" xfId="49" applyNumberFormat="1" applyFont="1" applyFill="1" applyBorder="1" applyAlignment="1">
      <alignment/>
    </xf>
    <xf numFmtId="4" fontId="4" fillId="32" borderId="34" xfId="49" applyNumberFormat="1" applyFont="1" applyFill="1" applyBorder="1" applyAlignment="1">
      <alignment/>
    </xf>
    <xf numFmtId="9" fontId="4" fillId="0" borderId="31" xfId="55" applyNumberFormat="1" applyFont="1" applyBorder="1" applyAlignment="1">
      <alignment horizontal="center"/>
    </xf>
    <xf numFmtId="0" fontId="6" fillId="32" borderId="13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62" fillId="32" borderId="15" xfId="0" applyFont="1" applyFill="1" applyBorder="1" applyAlignment="1">
      <alignment/>
    </xf>
    <xf numFmtId="4" fontId="4" fillId="32" borderId="20" xfId="49" applyNumberFormat="1" applyFont="1" applyFill="1" applyBorder="1" applyAlignment="1">
      <alignment/>
    </xf>
    <xf numFmtId="43" fontId="4" fillId="32" borderId="15" xfId="49" applyFont="1" applyFill="1" applyBorder="1" applyAlignment="1">
      <alignment/>
    </xf>
    <xf numFmtId="0" fontId="6" fillId="32" borderId="35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43" fontId="4" fillId="32" borderId="36" xfId="49" applyFont="1" applyFill="1" applyBorder="1" applyAlignment="1">
      <alignment/>
    </xf>
    <xf numFmtId="4" fontId="6" fillId="32" borderId="0" xfId="0" applyNumberFormat="1" applyFont="1" applyFill="1" applyBorder="1" applyAlignment="1">
      <alignment/>
    </xf>
    <xf numFmtId="0" fontId="4" fillId="32" borderId="35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43" fontId="6" fillId="0" borderId="14" xfId="49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7" fillId="32" borderId="29" xfId="0" applyFont="1" applyFill="1" applyBorder="1" applyAlignment="1">
      <alignment horizontal="left"/>
    </xf>
    <xf numFmtId="0" fontId="7" fillId="32" borderId="30" xfId="0" applyFont="1" applyFill="1" applyBorder="1" applyAlignment="1">
      <alignment horizontal="left"/>
    </xf>
    <xf numFmtId="0" fontId="6" fillId="32" borderId="29" xfId="0" applyFont="1" applyFill="1" applyBorder="1" applyAlignment="1">
      <alignment horizontal="left"/>
    </xf>
    <xf numFmtId="0" fontId="6" fillId="32" borderId="30" xfId="0" applyFont="1" applyFill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32" borderId="29" xfId="0" applyFont="1" applyFill="1" applyBorder="1" applyAlignment="1">
      <alignment horizontal="left" vertical="top"/>
    </xf>
    <xf numFmtId="0" fontId="6" fillId="32" borderId="30" xfId="0" applyFont="1" applyFill="1" applyBorder="1" applyAlignment="1">
      <alignment horizontal="left" vertical="top"/>
    </xf>
    <xf numFmtId="0" fontId="4" fillId="32" borderId="29" xfId="0" applyFont="1" applyFill="1" applyBorder="1" applyAlignment="1">
      <alignment horizontal="left"/>
    </xf>
    <xf numFmtId="0" fontId="4" fillId="32" borderId="30" xfId="0" applyFont="1" applyFill="1" applyBorder="1" applyAlignment="1">
      <alignment horizontal="left"/>
    </xf>
    <xf numFmtId="0" fontId="6" fillId="32" borderId="37" xfId="0" applyFont="1" applyFill="1" applyBorder="1" applyAlignment="1">
      <alignment horizontal="left"/>
    </xf>
    <xf numFmtId="0" fontId="6" fillId="32" borderId="38" xfId="0" applyFont="1" applyFill="1" applyBorder="1" applyAlignment="1">
      <alignment horizontal="left"/>
    </xf>
    <xf numFmtId="0" fontId="5" fillId="32" borderId="35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36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3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57150</xdr:rowOff>
    </xdr:from>
    <xdr:to>
      <xdr:col>1</xdr:col>
      <xdr:colOff>942975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600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1000125</xdr:colOff>
      <xdr:row>1</xdr:row>
      <xdr:rowOff>19050</xdr:rowOff>
    </xdr:from>
    <xdr:to>
      <xdr:col>9</xdr:col>
      <xdr:colOff>238125</xdr:colOff>
      <xdr:row>4</xdr:row>
      <xdr:rowOff>66675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180975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J34" sqref="J34"/>
    </sheetView>
  </sheetViews>
  <sheetFormatPr defaultColWidth="11.421875" defaultRowHeight="12.75"/>
  <cols>
    <col min="1" max="1" width="3.28125" style="6" customWidth="1"/>
    <col min="2" max="2" width="46.57421875" style="6" customWidth="1"/>
    <col min="3" max="3" width="15.421875" style="6" bestFit="1" customWidth="1"/>
    <col min="4" max="4" width="15.28125" style="6" bestFit="1" customWidth="1"/>
    <col min="5" max="5" width="15.140625" style="6" bestFit="1" customWidth="1"/>
    <col min="6" max="6" width="15.00390625" style="6" customWidth="1"/>
    <col min="7" max="7" width="15.8515625" style="6" bestFit="1" customWidth="1"/>
    <col min="8" max="8" width="16.57421875" style="6" bestFit="1" customWidth="1"/>
    <col min="9" max="9" width="15.00390625" style="6" customWidth="1"/>
    <col min="10" max="10" width="14.57421875" style="24" bestFit="1" customWidth="1"/>
    <col min="11" max="11" width="12.28125" style="4" hidden="1" customWidth="1"/>
    <col min="12" max="12" width="0" style="4" hidden="1" customWidth="1"/>
    <col min="13" max="13" width="15.7109375" style="4" hidden="1" customWidth="1"/>
    <col min="14" max="14" width="18.28125" style="6" hidden="1" customWidth="1"/>
    <col min="15" max="15" width="15.140625" style="6" customWidth="1"/>
    <col min="16" max="16" width="12.57421875" style="6" customWidth="1"/>
    <col min="17" max="17" width="13.28125" style="6" customWidth="1"/>
    <col min="18" max="18" width="13.00390625" style="6" customWidth="1"/>
    <col min="19" max="19" width="13.421875" style="6" customWidth="1"/>
    <col min="20" max="16384" width="11.421875" style="6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3"/>
      <c r="L1" s="5"/>
    </row>
    <row r="2" spans="1:12" ht="15.75">
      <c r="A2" s="127" t="s">
        <v>16</v>
      </c>
      <c r="B2" s="128"/>
      <c r="C2" s="128"/>
      <c r="D2" s="128"/>
      <c r="E2" s="128"/>
      <c r="F2" s="128"/>
      <c r="G2" s="128"/>
      <c r="H2" s="128"/>
      <c r="I2" s="128"/>
      <c r="J2" s="129"/>
      <c r="L2" s="5"/>
    </row>
    <row r="3" spans="1:18" ht="14.25">
      <c r="A3" s="130" t="s">
        <v>17</v>
      </c>
      <c r="B3" s="131"/>
      <c r="C3" s="131"/>
      <c r="D3" s="131"/>
      <c r="E3" s="131"/>
      <c r="F3" s="131"/>
      <c r="G3" s="131"/>
      <c r="H3" s="131"/>
      <c r="I3" s="131"/>
      <c r="J3" s="132"/>
      <c r="L3" s="7"/>
      <c r="M3" s="8"/>
      <c r="N3" s="9"/>
      <c r="O3" s="10"/>
      <c r="P3" s="10"/>
      <c r="Q3" s="10"/>
      <c r="R3" s="10"/>
    </row>
    <row r="4" spans="1:18" ht="12.75">
      <c r="A4" s="133" t="s">
        <v>34</v>
      </c>
      <c r="B4" s="134"/>
      <c r="C4" s="134"/>
      <c r="D4" s="134"/>
      <c r="E4" s="134"/>
      <c r="F4" s="134"/>
      <c r="G4" s="134"/>
      <c r="H4" s="134"/>
      <c r="I4" s="134"/>
      <c r="J4" s="135"/>
      <c r="L4" s="7"/>
      <c r="M4" s="11"/>
      <c r="N4" s="12"/>
      <c r="O4" s="12"/>
      <c r="P4" s="12"/>
      <c r="Q4" s="12"/>
      <c r="R4" s="13"/>
    </row>
    <row r="5" spans="1:18" ht="12.75">
      <c r="A5" s="104"/>
      <c r="B5" s="105"/>
      <c r="C5" s="105"/>
      <c r="D5" s="105"/>
      <c r="E5" s="105"/>
      <c r="F5" s="105"/>
      <c r="G5" s="105"/>
      <c r="H5" s="105"/>
      <c r="I5" s="105"/>
      <c r="J5" s="106"/>
      <c r="L5" s="7"/>
      <c r="M5" s="11"/>
      <c r="N5" s="12"/>
      <c r="O5" s="12"/>
      <c r="P5" s="12"/>
      <c r="Q5" s="12"/>
      <c r="R5" s="13"/>
    </row>
    <row r="6" spans="1:18" ht="12.75">
      <c r="A6" s="14"/>
      <c r="B6" s="15"/>
      <c r="C6" s="15"/>
      <c r="D6" s="15"/>
      <c r="E6" s="15"/>
      <c r="F6" s="15"/>
      <c r="G6" s="15"/>
      <c r="H6" s="15"/>
      <c r="I6" s="15"/>
      <c r="J6" s="16"/>
      <c r="L6" s="7"/>
      <c r="M6" s="11"/>
      <c r="N6" s="12"/>
      <c r="O6" s="12"/>
      <c r="P6" s="12"/>
      <c r="Q6" s="12"/>
      <c r="R6" s="13"/>
    </row>
    <row r="7" spans="1:18" ht="8.25" customHeight="1">
      <c r="A7" s="17"/>
      <c r="J7" s="18"/>
      <c r="L7" s="7"/>
      <c r="M7" s="11"/>
      <c r="N7" s="12"/>
      <c r="O7" s="12"/>
      <c r="P7" s="12"/>
      <c r="Q7" s="12"/>
      <c r="R7" s="13"/>
    </row>
    <row r="8" spans="1:18" ht="15.75">
      <c r="A8" s="25"/>
      <c r="B8" s="26"/>
      <c r="C8" s="27" t="s">
        <v>8</v>
      </c>
      <c r="D8" s="27" t="s">
        <v>8</v>
      </c>
      <c r="E8" s="27" t="s">
        <v>8</v>
      </c>
      <c r="F8" s="28" t="s">
        <v>8</v>
      </c>
      <c r="G8" s="29"/>
      <c r="H8" s="30"/>
      <c r="I8" s="136" t="s">
        <v>21</v>
      </c>
      <c r="J8" s="137" t="s">
        <v>22</v>
      </c>
      <c r="L8" s="7"/>
      <c r="M8" s="11"/>
      <c r="N8" s="12"/>
      <c r="O8" s="12"/>
      <c r="P8" s="12"/>
      <c r="Q8" s="12"/>
      <c r="R8" s="13"/>
    </row>
    <row r="9" spans="1:18" ht="15.75">
      <c r="A9" s="133" t="s">
        <v>6</v>
      </c>
      <c r="B9" s="135"/>
      <c r="C9" s="31" t="s">
        <v>9</v>
      </c>
      <c r="D9" s="31" t="s">
        <v>14</v>
      </c>
      <c r="E9" s="31" t="s">
        <v>9</v>
      </c>
      <c r="F9" s="32" t="s">
        <v>14</v>
      </c>
      <c r="G9" s="33" t="s">
        <v>7</v>
      </c>
      <c r="H9" s="34" t="s">
        <v>7</v>
      </c>
      <c r="I9" s="136"/>
      <c r="J9" s="137"/>
      <c r="L9" s="7"/>
      <c r="M9" s="19"/>
      <c r="N9" s="13"/>
      <c r="O9" s="13"/>
      <c r="P9" s="13"/>
      <c r="Q9" s="13"/>
      <c r="R9" s="13"/>
    </row>
    <row r="10" spans="1:10" ht="15.75">
      <c r="A10" s="35"/>
      <c r="B10" s="36"/>
      <c r="C10" s="138">
        <v>2022</v>
      </c>
      <c r="D10" s="139"/>
      <c r="E10" s="138">
        <v>2021</v>
      </c>
      <c r="F10" s="140"/>
      <c r="G10" s="37">
        <v>2022</v>
      </c>
      <c r="H10" s="38">
        <v>2021</v>
      </c>
      <c r="I10" s="136"/>
      <c r="J10" s="137"/>
    </row>
    <row r="11" spans="1:10" ht="12.75">
      <c r="A11" s="39"/>
      <c r="B11" s="40"/>
      <c r="C11" s="41"/>
      <c r="D11" s="41"/>
      <c r="E11" s="41"/>
      <c r="F11" s="42"/>
      <c r="G11" s="43"/>
      <c r="H11" s="44"/>
      <c r="I11" s="45"/>
      <c r="J11" s="46"/>
    </row>
    <row r="12" spans="1:19" ht="12.75">
      <c r="A12" s="123" t="s">
        <v>23</v>
      </c>
      <c r="B12" s="124"/>
      <c r="C12" s="47"/>
      <c r="D12" s="47"/>
      <c r="E12" s="47"/>
      <c r="F12" s="48"/>
      <c r="G12" s="44"/>
      <c r="H12" s="44"/>
      <c r="I12" s="45"/>
      <c r="J12" s="46"/>
      <c r="K12" s="4" t="s">
        <v>9</v>
      </c>
      <c r="L12" s="7"/>
      <c r="M12" s="7" t="s">
        <v>14</v>
      </c>
      <c r="N12" s="10"/>
      <c r="O12" s="9"/>
      <c r="P12" s="9"/>
      <c r="Q12" s="10"/>
      <c r="R12" s="10"/>
      <c r="S12" s="10"/>
    </row>
    <row r="13" spans="1:19" ht="12.75">
      <c r="A13" s="125" t="s">
        <v>28</v>
      </c>
      <c r="B13" s="126"/>
      <c r="C13" s="49">
        <f aca="true" t="shared" si="0" ref="C13:H13">+C14</f>
        <v>185051989</v>
      </c>
      <c r="D13" s="49">
        <f t="shared" si="0"/>
        <v>7325267</v>
      </c>
      <c r="E13" s="49">
        <f t="shared" si="0"/>
        <v>184917956</v>
      </c>
      <c r="F13" s="50">
        <f t="shared" si="0"/>
        <v>13199984</v>
      </c>
      <c r="G13" s="51">
        <f t="shared" si="0"/>
        <v>192377256</v>
      </c>
      <c r="H13" s="51">
        <f t="shared" si="0"/>
        <v>198117940</v>
      </c>
      <c r="I13" s="52">
        <f>+I14</f>
        <v>-5740684</v>
      </c>
      <c r="J13" s="53">
        <f>+I13/H13</f>
        <v>-0.028976093734873278</v>
      </c>
      <c r="K13" s="20">
        <f>+C13-E13</f>
        <v>134033</v>
      </c>
      <c r="L13" s="21">
        <f>+K13/E13</f>
        <v>0.0007248241484996731</v>
      </c>
      <c r="M13" s="22">
        <f>+D13-F13</f>
        <v>-5874717</v>
      </c>
      <c r="N13" s="21">
        <f>+M13/F13</f>
        <v>-0.44505485764225167</v>
      </c>
      <c r="O13" s="9"/>
      <c r="P13" s="9"/>
      <c r="Q13" s="10"/>
      <c r="R13" s="10"/>
      <c r="S13" s="10"/>
    </row>
    <row r="14" spans="1:19" ht="12.75">
      <c r="A14" s="116" t="s">
        <v>13</v>
      </c>
      <c r="B14" s="117"/>
      <c r="C14" s="54">
        <v>185051989</v>
      </c>
      <c r="D14" s="54">
        <v>7325267</v>
      </c>
      <c r="E14" s="54">
        <v>184917956</v>
      </c>
      <c r="F14" s="54">
        <v>13199984</v>
      </c>
      <c r="G14" s="55">
        <f>+C14+D14</f>
        <v>192377256</v>
      </c>
      <c r="H14" s="55">
        <f>+E14+F14</f>
        <v>198117940</v>
      </c>
      <c r="I14" s="56">
        <f>+G14-H14</f>
        <v>-5740684</v>
      </c>
      <c r="J14" s="57">
        <f>+I14/H14</f>
        <v>-0.028976093734873278</v>
      </c>
      <c r="K14" s="20"/>
      <c r="L14" s="21"/>
      <c r="M14" s="22"/>
      <c r="N14" s="21"/>
      <c r="O14" s="12"/>
      <c r="P14" s="12"/>
      <c r="Q14" s="12"/>
      <c r="R14" s="12"/>
      <c r="S14" s="13"/>
    </row>
    <row r="15" spans="1:19" ht="12.75">
      <c r="A15" s="123"/>
      <c r="B15" s="124"/>
      <c r="C15" s="54"/>
      <c r="D15" s="54"/>
      <c r="E15" s="54"/>
      <c r="F15" s="58"/>
      <c r="G15" s="55"/>
      <c r="H15" s="55"/>
      <c r="I15" s="59"/>
      <c r="J15" s="53"/>
      <c r="K15" s="20"/>
      <c r="L15" s="21"/>
      <c r="M15" s="22"/>
      <c r="N15" s="21"/>
      <c r="O15" s="12"/>
      <c r="P15" s="12"/>
      <c r="Q15" s="12"/>
      <c r="R15" s="12"/>
      <c r="S15" s="13"/>
    </row>
    <row r="16" spans="1:19" ht="12.75">
      <c r="A16" s="123" t="s">
        <v>27</v>
      </c>
      <c r="B16" s="124"/>
      <c r="C16" s="49">
        <f aca="true" t="shared" si="1" ref="C16:I16">SUM(C17:C18)</f>
        <v>0</v>
      </c>
      <c r="D16" s="49">
        <f t="shared" si="1"/>
        <v>1030425</v>
      </c>
      <c r="E16" s="49">
        <f t="shared" si="1"/>
        <v>0</v>
      </c>
      <c r="F16" s="50">
        <f t="shared" si="1"/>
        <v>1667903</v>
      </c>
      <c r="G16" s="51">
        <f t="shared" si="1"/>
        <v>1030425</v>
      </c>
      <c r="H16" s="51">
        <f t="shared" si="1"/>
        <v>1667903</v>
      </c>
      <c r="I16" s="52">
        <f t="shared" si="1"/>
        <v>-637478</v>
      </c>
      <c r="J16" s="53">
        <f>+I16/G16</f>
        <v>-0.6186554091758255</v>
      </c>
      <c r="K16" s="20">
        <f>+C16-E16</f>
        <v>0</v>
      </c>
      <c r="L16" s="21" t="e">
        <f>+K16/E16</f>
        <v>#DIV/0!</v>
      </c>
      <c r="M16" s="22">
        <f>+D16-F16</f>
        <v>-637478</v>
      </c>
      <c r="N16" s="21">
        <f>+M16/F16</f>
        <v>-0.3822032816057049</v>
      </c>
      <c r="O16" s="12"/>
      <c r="P16" s="12"/>
      <c r="Q16" s="12"/>
      <c r="R16" s="12"/>
      <c r="S16" s="13"/>
    </row>
    <row r="17" spans="1:19" ht="12.75">
      <c r="A17" s="116" t="s">
        <v>4</v>
      </c>
      <c r="B17" s="117"/>
      <c r="C17" s="54">
        <v>0</v>
      </c>
      <c r="D17" s="54">
        <v>930014</v>
      </c>
      <c r="E17" s="54">
        <v>0</v>
      </c>
      <c r="F17" s="54">
        <v>1615874</v>
      </c>
      <c r="G17" s="55">
        <f>+C17+D17</f>
        <v>930014</v>
      </c>
      <c r="H17" s="55">
        <f>+E17+F17</f>
        <v>1615874</v>
      </c>
      <c r="I17" s="56">
        <f>+G17-H17</f>
        <v>-685860</v>
      </c>
      <c r="J17" s="57">
        <f>+I17/H17</f>
        <v>-0.42445141143430737</v>
      </c>
      <c r="K17" s="20">
        <f>+C17-E17</f>
        <v>0</v>
      </c>
      <c r="L17" s="21" t="e">
        <f aca="true" t="shared" si="2" ref="L17:L25">+K17/E17</f>
        <v>#DIV/0!</v>
      </c>
      <c r="M17" s="22">
        <f>+D17-F17</f>
        <v>-685860</v>
      </c>
      <c r="N17" s="21">
        <f>+M17/F17</f>
        <v>-0.42445141143430737</v>
      </c>
      <c r="O17" s="12"/>
      <c r="P17" s="12"/>
      <c r="Q17" s="12"/>
      <c r="R17" s="12"/>
      <c r="S17" s="13"/>
    </row>
    <row r="18" spans="1:19" ht="12.75">
      <c r="A18" s="116" t="s">
        <v>5</v>
      </c>
      <c r="B18" s="117"/>
      <c r="C18" s="54">
        <v>0</v>
      </c>
      <c r="D18" s="54">
        <v>100411</v>
      </c>
      <c r="E18" s="54">
        <v>0</v>
      </c>
      <c r="F18" s="54">
        <v>52029</v>
      </c>
      <c r="G18" s="55">
        <f>+C18+D18</f>
        <v>100411</v>
      </c>
      <c r="H18" s="55">
        <f>+E18+F18</f>
        <v>52029</v>
      </c>
      <c r="I18" s="56">
        <f>+G18-H18</f>
        <v>48382</v>
      </c>
      <c r="J18" s="57">
        <f>I18/G18</f>
        <v>0.48183963908336735</v>
      </c>
      <c r="K18" s="20">
        <f>+C18-E18</f>
        <v>0</v>
      </c>
      <c r="L18" s="21" t="e">
        <f t="shared" si="2"/>
        <v>#DIV/0!</v>
      </c>
      <c r="M18" s="22">
        <f>+D18-F18</f>
        <v>48382</v>
      </c>
      <c r="N18" s="21">
        <f>+M18/F18</f>
        <v>0.9299044763497281</v>
      </c>
      <c r="O18" s="12"/>
      <c r="P18" s="12"/>
      <c r="Q18" s="12"/>
      <c r="R18" s="12"/>
      <c r="S18" s="13"/>
    </row>
    <row r="19" spans="1:19" ht="12.75">
      <c r="A19" s="60"/>
      <c r="B19" s="61"/>
      <c r="C19" s="54"/>
      <c r="D19" s="54"/>
      <c r="E19" s="54"/>
      <c r="F19" s="58"/>
      <c r="G19" s="55"/>
      <c r="H19" s="55">
        <v>0</v>
      </c>
      <c r="I19" s="59"/>
      <c r="J19" s="53"/>
      <c r="K19" s="20"/>
      <c r="L19" s="21"/>
      <c r="M19" s="22"/>
      <c r="N19" s="21"/>
      <c r="O19" s="12"/>
      <c r="P19" s="12"/>
      <c r="Q19" s="12"/>
      <c r="R19" s="12"/>
      <c r="S19" s="13"/>
    </row>
    <row r="20" spans="1:19" ht="12.75">
      <c r="A20" s="114" t="s">
        <v>24</v>
      </c>
      <c r="B20" s="115"/>
      <c r="C20" s="49">
        <f aca="true" t="shared" si="3" ref="C20:H20">+C16+C13</f>
        <v>185051989</v>
      </c>
      <c r="D20" s="49">
        <f t="shared" si="3"/>
        <v>8355692</v>
      </c>
      <c r="E20" s="49">
        <f t="shared" si="3"/>
        <v>184917956</v>
      </c>
      <c r="F20" s="50">
        <f t="shared" si="3"/>
        <v>14867887</v>
      </c>
      <c r="G20" s="51">
        <f>+G16+G13</f>
        <v>193407681</v>
      </c>
      <c r="H20" s="51">
        <f t="shared" si="3"/>
        <v>199785843</v>
      </c>
      <c r="I20" s="59">
        <f>+G20-H20</f>
        <v>-6378162</v>
      </c>
      <c r="J20" s="53">
        <f>+I20/H20</f>
        <v>-0.03192499480556287</v>
      </c>
      <c r="K20" s="20">
        <f>+C20-E20</f>
        <v>134033</v>
      </c>
      <c r="L20" s="21">
        <f t="shared" si="2"/>
        <v>0.0007248241484996731</v>
      </c>
      <c r="M20" s="22">
        <f>+D20-F20</f>
        <v>-6512195</v>
      </c>
      <c r="N20" s="21">
        <f>+M20/F20</f>
        <v>-0.43800406876915327</v>
      </c>
      <c r="O20" s="12"/>
      <c r="P20" s="12"/>
      <c r="Q20" s="12"/>
      <c r="R20" s="12"/>
      <c r="S20" s="13"/>
    </row>
    <row r="21" spans="1:19" ht="12.75">
      <c r="A21" s="123" t="s">
        <v>11</v>
      </c>
      <c r="B21" s="124"/>
      <c r="C21" s="62"/>
      <c r="D21" s="62"/>
      <c r="E21" s="62"/>
      <c r="F21" s="63"/>
      <c r="G21" s="64"/>
      <c r="H21" s="64"/>
      <c r="I21" s="65"/>
      <c r="J21" s="66"/>
      <c r="K21" s="20"/>
      <c r="L21" s="21"/>
      <c r="M21" s="22"/>
      <c r="N21" s="21"/>
      <c r="O21" s="12"/>
      <c r="P21" s="12"/>
      <c r="Q21" s="12"/>
      <c r="R21" s="12"/>
      <c r="S21" s="13"/>
    </row>
    <row r="22" spans="1:19" ht="12.75">
      <c r="A22" s="116" t="s">
        <v>10</v>
      </c>
      <c r="B22" s="117"/>
      <c r="C22" s="67">
        <f>SUM(C23:C26)</f>
        <v>174979917</v>
      </c>
      <c r="D22" s="67">
        <f>SUM(D23:D26)</f>
        <v>7768290</v>
      </c>
      <c r="E22" s="67">
        <f>SUM(E23:E26)</f>
        <v>165973391</v>
      </c>
      <c r="F22" s="68">
        <f>SUM(F23:F26)</f>
        <v>6163551</v>
      </c>
      <c r="G22" s="69">
        <f>SUM(G23:G26)</f>
        <v>182748207</v>
      </c>
      <c r="H22" s="69">
        <f>SUM(H23:H26)</f>
        <v>172136942</v>
      </c>
      <c r="I22" s="70">
        <f>+G22-H22</f>
        <v>10611265</v>
      </c>
      <c r="J22" s="71">
        <f>+I22/H22</f>
        <v>0.06164432153093553</v>
      </c>
      <c r="K22" s="20">
        <f>+C22-E22</f>
        <v>9006526</v>
      </c>
      <c r="L22" s="21">
        <f t="shared" si="2"/>
        <v>0.05426487912149725</v>
      </c>
      <c r="M22" s="22">
        <f>+D22-F22</f>
        <v>1604739</v>
      </c>
      <c r="N22" s="21">
        <f>+M22/F22</f>
        <v>0.2603594908194968</v>
      </c>
      <c r="O22" s="13"/>
      <c r="P22" s="13"/>
      <c r="Q22" s="13"/>
      <c r="R22" s="13"/>
      <c r="S22" s="13"/>
    </row>
    <row r="23" spans="1:14" ht="12.75">
      <c r="A23" s="116" t="s">
        <v>0</v>
      </c>
      <c r="B23" s="117"/>
      <c r="C23" s="72">
        <v>149054357</v>
      </c>
      <c r="D23" s="72">
        <v>219560</v>
      </c>
      <c r="E23" s="72">
        <v>146937227</v>
      </c>
      <c r="F23" s="72">
        <v>300601</v>
      </c>
      <c r="G23" s="73">
        <f>+C23+D23</f>
        <v>149273917</v>
      </c>
      <c r="H23" s="73">
        <f>+E23+F23</f>
        <v>147237828</v>
      </c>
      <c r="I23" s="74">
        <f>+G23-H23</f>
        <v>2036089</v>
      </c>
      <c r="J23" s="75">
        <f>+I23/H23</f>
        <v>0.013828572640992775</v>
      </c>
      <c r="K23" s="20">
        <f>+C23-E23</f>
        <v>2117130</v>
      </c>
      <c r="L23" s="21">
        <f t="shared" si="2"/>
        <v>0.014408397675832007</v>
      </c>
      <c r="M23" s="22">
        <f>+D23-F23</f>
        <v>-81041</v>
      </c>
      <c r="N23" s="21">
        <f>+M23/F23</f>
        <v>-0.26959657486169375</v>
      </c>
    </row>
    <row r="24" spans="1:14" ht="12.75">
      <c r="A24" s="116" t="s">
        <v>1</v>
      </c>
      <c r="B24" s="117"/>
      <c r="C24" s="72">
        <v>6372131</v>
      </c>
      <c r="D24" s="72">
        <v>972354</v>
      </c>
      <c r="E24" s="72">
        <v>1457835</v>
      </c>
      <c r="F24" s="72">
        <v>876556</v>
      </c>
      <c r="G24" s="73">
        <f>+C24+D24</f>
        <v>7344485</v>
      </c>
      <c r="H24" s="73">
        <f>+E24+F24</f>
        <v>2334391</v>
      </c>
      <c r="I24" s="74">
        <f>+G24-H24</f>
        <v>5010094</v>
      </c>
      <c r="J24" s="75">
        <f>+I24/G24</f>
        <v>0.6821572921722898</v>
      </c>
      <c r="K24" s="20">
        <f>+C24-E24</f>
        <v>4914296</v>
      </c>
      <c r="L24" s="21">
        <f t="shared" si="2"/>
        <v>3.370954874865811</v>
      </c>
      <c r="M24" s="22">
        <f>+D24-F24</f>
        <v>95798</v>
      </c>
      <c r="N24" s="21">
        <f>+M24/F24</f>
        <v>0.10928908135931989</v>
      </c>
    </row>
    <row r="25" spans="1:14" ht="12.75">
      <c r="A25" s="116" t="s">
        <v>2</v>
      </c>
      <c r="B25" s="117"/>
      <c r="C25" s="72">
        <v>17987204</v>
      </c>
      <c r="D25" s="72">
        <v>5529151</v>
      </c>
      <c r="E25" s="72">
        <v>16384794</v>
      </c>
      <c r="F25" s="72">
        <v>4218898</v>
      </c>
      <c r="G25" s="73">
        <f>+C25+D25</f>
        <v>23516355</v>
      </c>
      <c r="H25" s="73">
        <f>+E25+F25</f>
        <v>20603692</v>
      </c>
      <c r="I25" s="74">
        <f>+G25-H25</f>
        <v>2912663</v>
      </c>
      <c r="J25" s="75">
        <f>+I25/H25</f>
        <v>0.14136607167297977</v>
      </c>
      <c r="K25" s="20">
        <f>+C25-E25</f>
        <v>1602410</v>
      </c>
      <c r="L25" s="21">
        <f t="shared" si="2"/>
        <v>0.09779860521896094</v>
      </c>
      <c r="M25" s="22">
        <f>+D25-F25</f>
        <v>1310253</v>
      </c>
      <c r="N25" s="21">
        <f>+M25/F25</f>
        <v>0.3105675937176011</v>
      </c>
    </row>
    <row r="26" spans="1:14" ht="12.75">
      <c r="A26" s="116" t="s">
        <v>3</v>
      </c>
      <c r="B26" s="117"/>
      <c r="C26" s="72">
        <v>1566225</v>
      </c>
      <c r="D26" s="72">
        <v>1047225</v>
      </c>
      <c r="E26" s="72">
        <v>1193535</v>
      </c>
      <c r="F26" s="72">
        <v>767496</v>
      </c>
      <c r="G26" s="73">
        <f>+C26+D26</f>
        <v>2613450</v>
      </c>
      <c r="H26" s="73">
        <f>+E26+F26</f>
        <v>1961031</v>
      </c>
      <c r="I26" s="74">
        <f>+G26-H26</f>
        <v>652419</v>
      </c>
      <c r="J26" s="75">
        <f>+I26/G26</f>
        <v>0.24963898295356712</v>
      </c>
      <c r="K26" s="20">
        <f>+C26-E26</f>
        <v>372690</v>
      </c>
      <c r="L26" s="21">
        <f>+K26/E26</f>
        <v>0.3122572861290201</v>
      </c>
      <c r="M26" s="22">
        <f>+D26-F26</f>
        <v>279729</v>
      </c>
      <c r="N26" s="21">
        <f>+M26/F26</f>
        <v>0.36446965195909814</v>
      </c>
    </row>
    <row r="27" spans="1:14" ht="12.75">
      <c r="A27" s="76"/>
      <c r="B27" s="77"/>
      <c r="C27" s="72"/>
      <c r="D27" s="72"/>
      <c r="E27" s="72"/>
      <c r="F27" s="78"/>
      <c r="G27" s="73"/>
      <c r="H27" s="73"/>
      <c r="I27" s="70"/>
      <c r="J27" s="71"/>
      <c r="K27" s="20"/>
      <c r="L27" s="21"/>
      <c r="M27" s="22"/>
      <c r="N27" s="21"/>
    </row>
    <row r="28" spans="1:14" ht="12.75">
      <c r="A28" s="121" t="s">
        <v>26</v>
      </c>
      <c r="B28" s="122"/>
      <c r="C28" s="79">
        <f aca="true" t="shared" si="4" ref="C28:I28">+SUM(C29:C31)</f>
        <v>0</v>
      </c>
      <c r="D28" s="79">
        <f>+SUM(D29:D31)</f>
        <v>940974</v>
      </c>
      <c r="E28" s="79">
        <f t="shared" si="4"/>
        <v>0</v>
      </c>
      <c r="F28" s="80">
        <f t="shared" si="4"/>
        <v>1570512</v>
      </c>
      <c r="G28" s="81">
        <f t="shared" si="4"/>
        <v>940974</v>
      </c>
      <c r="H28" s="81">
        <f t="shared" si="4"/>
        <v>1570512</v>
      </c>
      <c r="I28" s="82">
        <f t="shared" si="4"/>
        <v>0</v>
      </c>
      <c r="J28" s="71"/>
      <c r="K28" s="20"/>
      <c r="L28" s="21"/>
      <c r="M28" s="22"/>
      <c r="N28" s="21"/>
    </row>
    <row r="29" spans="1:14" ht="12.75">
      <c r="A29" s="121" t="s">
        <v>12</v>
      </c>
      <c r="B29" s="122"/>
      <c r="C29" s="72">
        <v>0</v>
      </c>
      <c r="D29" s="72">
        <v>0</v>
      </c>
      <c r="E29" s="72">
        <v>0</v>
      </c>
      <c r="F29" s="78">
        <v>0</v>
      </c>
      <c r="G29" s="73">
        <f>+C29+D29</f>
        <v>0</v>
      </c>
      <c r="H29" s="73">
        <f>+E29+F29</f>
        <v>0</v>
      </c>
      <c r="I29" s="74">
        <f>+G29-H29</f>
        <v>0</v>
      </c>
      <c r="J29" s="75"/>
      <c r="K29" s="20"/>
      <c r="L29" s="21"/>
      <c r="M29" s="22"/>
      <c r="N29" s="21"/>
    </row>
    <row r="30" spans="1:14" ht="12.75">
      <c r="A30" s="121" t="s">
        <v>31</v>
      </c>
      <c r="B30" s="122"/>
      <c r="C30" s="72"/>
      <c r="D30" s="72"/>
      <c r="E30" s="72"/>
      <c r="F30" s="78"/>
      <c r="G30" s="73"/>
      <c r="H30" s="73"/>
      <c r="I30" s="74"/>
      <c r="J30" s="83"/>
      <c r="K30" s="20"/>
      <c r="L30" s="21"/>
      <c r="M30" s="22"/>
      <c r="N30" s="21"/>
    </row>
    <row r="31" spans="1:14" ht="12.75">
      <c r="A31" s="121" t="s">
        <v>33</v>
      </c>
      <c r="B31" s="122"/>
      <c r="C31" s="72"/>
      <c r="D31" s="72">
        <v>940974</v>
      </c>
      <c r="E31" s="72"/>
      <c r="F31" s="72">
        <v>1570512</v>
      </c>
      <c r="G31" s="73">
        <f>+C31+D31</f>
        <v>940974</v>
      </c>
      <c r="H31" s="73">
        <f>+E31+F31</f>
        <v>1570512</v>
      </c>
      <c r="I31" s="74"/>
      <c r="J31" s="75"/>
      <c r="K31" s="20"/>
      <c r="L31" s="21"/>
      <c r="M31" s="22"/>
      <c r="N31" s="21"/>
    </row>
    <row r="32" spans="1:14" ht="12.75">
      <c r="A32" s="76"/>
      <c r="B32" s="77"/>
      <c r="C32" s="72"/>
      <c r="D32" s="72"/>
      <c r="E32" s="72"/>
      <c r="F32" s="78"/>
      <c r="G32" s="73"/>
      <c r="H32" s="73"/>
      <c r="I32" s="70"/>
      <c r="J32" s="84"/>
      <c r="K32" s="20"/>
      <c r="L32" s="21"/>
      <c r="M32" s="22"/>
      <c r="N32" s="21"/>
    </row>
    <row r="33" spans="1:14" ht="12.75">
      <c r="A33" s="114" t="s">
        <v>25</v>
      </c>
      <c r="B33" s="115"/>
      <c r="C33" s="67">
        <f aca="true" t="shared" si="5" ref="C33:H33">+C28+C22</f>
        <v>174979917</v>
      </c>
      <c r="D33" s="67">
        <f t="shared" si="5"/>
        <v>8709264</v>
      </c>
      <c r="E33" s="67">
        <f t="shared" si="5"/>
        <v>165973391</v>
      </c>
      <c r="F33" s="68">
        <f t="shared" si="5"/>
        <v>7734063</v>
      </c>
      <c r="G33" s="69">
        <f t="shared" si="5"/>
        <v>183689181</v>
      </c>
      <c r="H33" s="69">
        <f t="shared" si="5"/>
        <v>173707454</v>
      </c>
      <c r="I33" s="70">
        <f>+G33-H33</f>
        <v>9981727</v>
      </c>
      <c r="J33" s="71">
        <f>+I33/H33</f>
        <v>0.0574628593658393</v>
      </c>
      <c r="K33" s="20">
        <f>+C33-E33</f>
        <v>9006526</v>
      </c>
      <c r="L33" s="21">
        <f>+K33/E33</f>
        <v>0.05426487912149725</v>
      </c>
      <c r="M33" s="22">
        <f>+D33-F33</f>
        <v>975201</v>
      </c>
      <c r="N33" s="21">
        <f>+M33/F33</f>
        <v>0.12609168040136212</v>
      </c>
    </row>
    <row r="34" spans="1:14" ht="12.75">
      <c r="A34" s="116"/>
      <c r="B34" s="117"/>
      <c r="C34" s="85"/>
      <c r="D34" s="85"/>
      <c r="E34" s="85"/>
      <c r="F34" s="86"/>
      <c r="G34" s="87"/>
      <c r="H34" s="87"/>
      <c r="I34" s="88"/>
      <c r="J34" s="89"/>
      <c r="K34" s="20"/>
      <c r="L34" s="21"/>
      <c r="M34" s="22"/>
      <c r="N34" s="21"/>
    </row>
    <row r="35" spans="1:14" ht="13.5" thickBot="1">
      <c r="A35" s="114" t="s">
        <v>15</v>
      </c>
      <c r="B35" s="115"/>
      <c r="C35" s="90">
        <f aca="true" t="shared" si="6" ref="C35:H35">+C20-C33</f>
        <v>10072072</v>
      </c>
      <c r="D35" s="90">
        <f t="shared" si="6"/>
        <v>-353572</v>
      </c>
      <c r="E35" s="90">
        <f>+E20-E33</f>
        <v>18944565</v>
      </c>
      <c r="F35" s="91">
        <f t="shared" si="6"/>
        <v>7133824</v>
      </c>
      <c r="G35" s="92">
        <f t="shared" si="6"/>
        <v>9718500</v>
      </c>
      <c r="H35" s="92">
        <f t="shared" si="6"/>
        <v>26078389</v>
      </c>
      <c r="I35" s="93">
        <f>+G35-H35</f>
        <v>-16359889</v>
      </c>
      <c r="J35" s="94">
        <f>+I35/H35</f>
        <v>-0.6273351087753158</v>
      </c>
      <c r="K35" s="20">
        <f>+C35-E35</f>
        <v>-8872493</v>
      </c>
      <c r="L35" s="21">
        <f>+K35/E35</f>
        <v>-0.46833975865901384</v>
      </c>
      <c r="M35" s="22">
        <f>+D35-F35</f>
        <v>-7487396</v>
      </c>
      <c r="N35" s="21">
        <f>+M35/F35</f>
        <v>-1.049562759047602</v>
      </c>
    </row>
    <row r="36" spans="1:14" ht="13.5" thickTop="1">
      <c r="A36" s="95"/>
      <c r="B36" s="96"/>
      <c r="C36" s="97"/>
      <c r="D36" s="96"/>
      <c r="E36" s="97"/>
      <c r="F36" s="96"/>
      <c r="G36" s="97"/>
      <c r="H36" s="96"/>
      <c r="I36" s="98"/>
      <c r="J36" s="99"/>
      <c r="K36" s="20"/>
      <c r="L36" s="21"/>
      <c r="M36" s="22"/>
      <c r="N36" s="21"/>
    </row>
    <row r="37" spans="1:10" ht="12.75">
      <c r="A37" s="100"/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ht="12.75">
      <c r="A38" s="100"/>
      <c r="B38" s="101"/>
      <c r="C38" s="101"/>
      <c r="D38" s="103"/>
      <c r="E38" s="101"/>
      <c r="F38" s="101"/>
      <c r="G38" s="101"/>
      <c r="H38" s="101"/>
      <c r="I38" s="101"/>
      <c r="J38" s="102"/>
    </row>
    <row r="39" spans="1:13" ht="12.75">
      <c r="A39" s="118" t="s">
        <v>18</v>
      </c>
      <c r="B39" s="119"/>
      <c r="C39" s="119"/>
      <c r="D39" s="119"/>
      <c r="E39" s="119"/>
      <c r="F39" s="119"/>
      <c r="G39" s="119" t="s">
        <v>19</v>
      </c>
      <c r="H39" s="119"/>
      <c r="I39" s="119"/>
      <c r="J39" s="120"/>
      <c r="L39" s="23">
        <f>+G20/G33</f>
        <v>1.052907307589335</v>
      </c>
      <c r="M39" s="23">
        <f>+H20/H33</f>
        <v>1.1501282092362024</v>
      </c>
    </row>
    <row r="40" spans="1:13" ht="12.75">
      <c r="A40" s="107" t="s">
        <v>32</v>
      </c>
      <c r="B40" s="108"/>
      <c r="C40" s="108"/>
      <c r="D40" s="108"/>
      <c r="E40" s="108"/>
      <c r="F40" s="108"/>
      <c r="G40" s="108" t="s">
        <v>30</v>
      </c>
      <c r="H40" s="108"/>
      <c r="I40" s="108"/>
      <c r="J40" s="109"/>
      <c r="L40" s="23">
        <f>+G33/G20</f>
        <v>0.9497512200665909</v>
      </c>
      <c r="M40" s="23">
        <f>+H33/H20</f>
        <v>0.8694682835960504</v>
      </c>
    </row>
    <row r="41" spans="1:10" ht="12.75">
      <c r="A41" s="110" t="s">
        <v>20</v>
      </c>
      <c r="B41" s="111"/>
      <c r="C41" s="112"/>
      <c r="D41" s="112"/>
      <c r="E41" s="112"/>
      <c r="F41" s="112"/>
      <c r="G41" s="111" t="s">
        <v>29</v>
      </c>
      <c r="H41" s="111"/>
      <c r="I41" s="111"/>
      <c r="J41" s="113"/>
    </row>
    <row r="42" spans="2:3" ht="12.75">
      <c r="B42" s="24"/>
      <c r="C42" s="24"/>
    </row>
    <row r="43" spans="2:3" ht="12.75">
      <c r="B43" s="24"/>
      <c r="C43" s="24"/>
    </row>
  </sheetData>
  <sheetProtection/>
  <mergeCells count="38">
    <mergeCell ref="A2:J2"/>
    <mergeCell ref="A3:J3"/>
    <mergeCell ref="A4:J4"/>
    <mergeCell ref="I8:I10"/>
    <mergeCell ref="J8:J10"/>
    <mergeCell ref="A9:B9"/>
    <mergeCell ref="C10:D10"/>
    <mergeCell ref="E10:F10"/>
    <mergeCell ref="A12:B12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  <mergeCell ref="A34:B34"/>
    <mergeCell ref="A35:B35"/>
    <mergeCell ref="A39:B39"/>
    <mergeCell ref="C39:F39"/>
    <mergeCell ref="G39:J39"/>
    <mergeCell ref="A40:B40"/>
    <mergeCell ref="C40:F40"/>
    <mergeCell ref="G40:J40"/>
    <mergeCell ref="A41:B41"/>
    <mergeCell ref="C41:F41"/>
    <mergeCell ref="G41:J41"/>
  </mergeCells>
  <printOptions horizontalCentered="1" verticalCentered="1"/>
  <pageMargins left="0" right="0.1968503937007874" top="0.35433070866141736" bottom="0.31496062992125984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URAMOS</cp:lastModifiedBy>
  <cp:lastPrinted>2021-09-10T18:21:23Z</cp:lastPrinted>
  <dcterms:created xsi:type="dcterms:W3CDTF">2001-08-13T20:48:00Z</dcterms:created>
  <dcterms:modified xsi:type="dcterms:W3CDTF">2022-09-14T23:13:58Z</dcterms:modified>
  <cp:category/>
  <cp:version/>
  <cp:contentType/>
  <cp:contentStatus/>
</cp:coreProperties>
</file>