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lespinos_ecosur_mx/Documents/INFORMACION ECOSUR (LETY)/Ejercicio 2021/Junta de Gobierno/2da. junta de Gobierno/5.Informe de Autoevaluación primer semestre 2021/"/>
    </mc:Choice>
  </mc:AlternateContent>
  <xr:revisionPtr revIDLastSave="0" documentId="8_{60E893C2-493F-40A6-832E-57F2E306EFC6}" xr6:coauthVersionLast="47" xr6:coauthVersionMax="47" xr10:uidLastSave="{00000000-0000-0000-0000-000000000000}"/>
  <bookViews>
    <workbookView xWindow="-120" yWindow="-120" windowWidth="25440" windowHeight="15390" tabRatio="748" xr2:uid="{00000000-000D-0000-FFFF-FFFF00000000}"/>
  </bookViews>
  <sheets>
    <sheet name="COMPORT_GTO (ENTIDADES)" sheetId="3" r:id="rId1"/>
    <sheet name="CATEGORIAS PROGRAMATICAS" sheetId="15" r:id="rId2"/>
    <sheet name="INDICADORES DE DESEMPEÑO (2)" sheetId="21" r:id="rId3"/>
    <sheet name="GASTO Pp IND DESEMP" sheetId="22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 (2)'!#REF!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DESEMP'!$B$2:$L$49</definedName>
    <definedName name="_xlnm.Print_Area" localSheetId="2">'INDICADORES DE DESEMPEÑO (2)'!$A$2:$J$33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 (2)'!$2:$11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2" l="1"/>
  <c r="L13" i="22" s="1"/>
  <c r="I13" i="22"/>
  <c r="L25" i="22"/>
  <c r="K25" i="22"/>
  <c r="L24" i="22"/>
  <c r="K24" i="22"/>
  <c r="L23" i="22"/>
  <c r="K23" i="22"/>
  <c r="L22" i="22"/>
  <c r="K22" i="22"/>
  <c r="L21" i="22"/>
  <c r="K21" i="22"/>
  <c r="L14" i="22"/>
  <c r="K14" i="22"/>
  <c r="I21" i="21"/>
  <c r="J21" i="21" s="1"/>
  <c r="I20" i="21"/>
  <c r="J20" i="21" s="1"/>
  <c r="I19" i="21"/>
  <c r="J19" i="21" s="1"/>
  <c r="I18" i="21"/>
  <c r="J18" i="21" s="1"/>
  <c r="I17" i="21"/>
  <c r="J17" i="21" s="1"/>
  <c r="J16" i="21"/>
  <c r="I16" i="21"/>
  <c r="I15" i="21"/>
  <c r="J15" i="21" s="1"/>
  <c r="I14" i="21"/>
  <c r="J14" i="21" s="1"/>
  <c r="I13" i="21"/>
  <c r="J13" i="21" s="1"/>
  <c r="I12" i="21"/>
  <c r="J12" i="21" s="1"/>
  <c r="K13" i="22" l="1"/>
  <c r="C17" i="3" l="1"/>
  <c r="C16" i="3" s="1"/>
  <c r="C10" i="3"/>
  <c r="G19" i="3"/>
  <c r="H26" i="15"/>
  <c r="G26" i="15"/>
  <c r="F26" i="15"/>
  <c r="E26" i="15"/>
  <c r="D26" i="15"/>
  <c r="I18" i="15"/>
  <c r="L18" i="15" s="1"/>
  <c r="N18" i="15" s="1"/>
  <c r="J18" i="15"/>
  <c r="I19" i="15"/>
  <c r="L19" i="15" s="1"/>
  <c r="M19" i="15" s="1"/>
  <c r="J19" i="15"/>
  <c r="I20" i="15"/>
  <c r="L20" i="15" s="1"/>
  <c r="J20" i="15"/>
  <c r="I21" i="15"/>
  <c r="L21" i="15" s="1"/>
  <c r="J21" i="15"/>
  <c r="I22" i="15"/>
  <c r="L22" i="15" s="1"/>
  <c r="J22" i="15"/>
  <c r="K22" i="15" s="1"/>
  <c r="M25" i="15"/>
  <c r="I8" i="15"/>
  <c r="K8" i="15" s="1"/>
  <c r="L8" i="15" s="1"/>
  <c r="N8" i="15" s="1"/>
  <c r="J8" i="15"/>
  <c r="I9" i="15"/>
  <c r="J9" i="15"/>
  <c r="I10" i="15"/>
  <c r="J10" i="15"/>
  <c r="I11" i="15"/>
  <c r="L11" i="15" s="1"/>
  <c r="M11" i="15" s="1"/>
  <c r="J11" i="15"/>
  <c r="I12" i="15"/>
  <c r="L12" i="15" s="1"/>
  <c r="J12" i="15"/>
  <c r="I13" i="15"/>
  <c r="L13" i="15" s="1"/>
  <c r="J13" i="15"/>
  <c r="K13" i="15" s="1"/>
  <c r="I14" i="15"/>
  <c r="L14" i="15" s="1"/>
  <c r="J14" i="15"/>
  <c r="I15" i="15"/>
  <c r="L15" i="15" s="1"/>
  <c r="J15" i="15"/>
  <c r="K15" i="15" s="1"/>
  <c r="I16" i="15"/>
  <c r="J16" i="15"/>
  <c r="I17" i="15"/>
  <c r="L17" i="15" s="1"/>
  <c r="J17" i="15"/>
  <c r="K17" i="15" s="1"/>
  <c r="M23" i="15"/>
  <c r="D24" i="15"/>
  <c r="E24" i="15"/>
  <c r="F24" i="15"/>
  <c r="G24" i="15"/>
  <c r="H24" i="15"/>
  <c r="F10" i="3"/>
  <c r="F23" i="3"/>
  <c r="C23" i="3"/>
  <c r="L14" i="3"/>
  <c r="L13" i="3"/>
  <c r="L12" i="3"/>
  <c r="L11" i="3"/>
  <c r="E10" i="3"/>
  <c r="E23" i="3"/>
  <c r="G25" i="3"/>
  <c r="G24" i="3"/>
  <c r="G14" i="3"/>
  <c r="H14" i="3" s="1"/>
  <c r="G13" i="3"/>
  <c r="H13" i="3" s="1"/>
  <c r="G12" i="3"/>
  <c r="H12" i="3" s="1"/>
  <c r="G11" i="3"/>
  <c r="H11" i="3" s="1"/>
  <c r="G20" i="3"/>
  <c r="I20" i="3"/>
  <c r="G18" i="3"/>
  <c r="B23" i="3"/>
  <c r="F17" i="3"/>
  <c r="E17" i="3"/>
  <c r="E16" i="3" s="1"/>
  <c r="G16" i="3" s="1"/>
  <c r="B17" i="3"/>
  <c r="B16" i="3" s="1"/>
  <c r="D16" i="3"/>
  <c r="B10" i="3"/>
  <c r="J21" i="3"/>
  <c r="I21" i="3"/>
  <c r="L16" i="15"/>
  <c r="M16" i="15" s="1"/>
  <c r="N16" i="15"/>
  <c r="N23" i="15"/>
  <c r="I25" i="3"/>
  <c r="J25" i="3"/>
  <c r="J23" i="3"/>
  <c r="J24" i="3"/>
  <c r="I24" i="3"/>
  <c r="F16" i="3"/>
  <c r="I23" i="3"/>
  <c r="I19" i="3"/>
  <c r="J19" i="3"/>
  <c r="J17" i="3"/>
  <c r="I17" i="3"/>
  <c r="I16" i="3"/>
  <c r="J18" i="3"/>
  <c r="I18" i="3"/>
  <c r="J16" i="3"/>
  <c r="M12" i="15" l="1"/>
  <c r="N12" i="15"/>
  <c r="M22" i="15"/>
  <c r="N22" i="15"/>
  <c r="E27" i="3"/>
  <c r="H27" i="15"/>
  <c r="D27" i="15"/>
  <c r="K18" i="15"/>
  <c r="I26" i="15"/>
  <c r="G17" i="3"/>
  <c r="K16" i="15"/>
  <c r="K14" i="15"/>
  <c r="K12" i="15"/>
  <c r="G23" i="3"/>
  <c r="K10" i="15"/>
  <c r="L10" i="15" s="1"/>
  <c r="M10" i="15" s="1"/>
  <c r="K19" i="15"/>
  <c r="C27" i="3"/>
  <c r="F27" i="3"/>
  <c r="L10" i="3"/>
  <c r="G10" i="3"/>
  <c r="H10" i="3" s="1"/>
  <c r="J10" i="3" s="1"/>
  <c r="J14" i="3"/>
  <c r="I14" i="3"/>
  <c r="I11" i="3"/>
  <c r="J11" i="3"/>
  <c r="M21" i="15"/>
  <c r="N21" i="15"/>
  <c r="I12" i="3"/>
  <c r="J12" i="3"/>
  <c r="J13" i="3"/>
  <c r="I13" i="3"/>
  <c r="B27" i="3"/>
  <c r="M20" i="15"/>
  <c r="N20" i="15"/>
  <c r="K20" i="15"/>
  <c r="K11" i="15"/>
  <c r="E27" i="15"/>
  <c r="K21" i="15"/>
  <c r="L27" i="3"/>
  <c r="G27" i="3"/>
  <c r="H27" i="3" s="1"/>
  <c r="I27" i="3" s="1"/>
  <c r="F27" i="15"/>
  <c r="J24" i="15"/>
  <c r="J26" i="15"/>
  <c r="K26" i="15" s="1"/>
  <c r="L26" i="15" s="1"/>
  <c r="N17" i="15"/>
  <c r="M17" i="15"/>
  <c r="N13" i="15"/>
  <c r="M13" i="15"/>
  <c r="N14" i="15"/>
  <c r="M14" i="15"/>
  <c r="N15" i="15"/>
  <c r="M15" i="15"/>
  <c r="K9" i="15"/>
  <c r="L9" i="15" s="1"/>
  <c r="N19" i="15"/>
  <c r="M18" i="15"/>
  <c r="M8" i="15"/>
  <c r="I24" i="15"/>
  <c r="I27" i="15" s="1"/>
  <c r="N11" i="15"/>
  <c r="I10" i="3" l="1"/>
  <c r="J27" i="3"/>
  <c r="J27" i="15"/>
  <c r="K27" i="15" s="1"/>
  <c r="L27" i="15" s="1"/>
  <c r="K24" i="15"/>
  <c r="L24" i="15" s="1"/>
  <c r="M26" i="15"/>
  <c r="N26" i="15"/>
  <c r="N9" i="15"/>
  <c r="M9" i="15"/>
  <c r="M27" i="15" l="1"/>
  <c r="N27" i="15"/>
  <c r="N24" i="15"/>
  <c r="M24" i="15"/>
</calcChain>
</file>

<file path=xl/sharedStrings.xml><?xml version="1.0" encoding="utf-8"?>
<sst xmlns="http://schemas.openxmlformats.org/spreadsheetml/2006/main" count="270" uniqueCount="184">
  <si>
    <t>(Millones de pesos con un decimal)</t>
  </si>
  <si>
    <t>C O N C E P T O</t>
  </si>
  <si>
    <t>PRESUPUESTO ANUAL</t>
  </si>
  <si>
    <t>ACUMULADO  AL MES DE JUNIO</t>
  </si>
  <si>
    <t>VARIACIÓN</t>
  </si>
  <si>
    <t>SEMÁFORO</t>
  </si>
  <si>
    <r>
      <t xml:space="preserve">AVANCE EN </t>
    </r>
    <r>
      <rPr>
        <b/>
        <sz val="11"/>
        <rFont val="Arial"/>
        <family val="2"/>
      </rPr>
      <t>%</t>
    </r>
  </si>
  <si>
    <t>EJERCIDO/PROGRAMADO</t>
  </si>
  <si>
    <t>CONTRA</t>
  </si>
  <si>
    <t>ORIGINAL</t>
  </si>
  <si>
    <t>MODIFICADO</t>
  </si>
  <si>
    <t>PROGRAMADO</t>
  </si>
  <si>
    <t>EJERCIDO</t>
  </si>
  <si>
    <t>ABSOLUTA</t>
  </si>
  <si>
    <t>RELATIVA</t>
  </si>
  <si>
    <t>MENOR</t>
  </si>
  <si>
    <t>MAYOR</t>
  </si>
  <si>
    <t>( 1 )</t>
  </si>
  <si>
    <t>( 2 )</t>
  </si>
  <si>
    <t>( 3 )</t>
  </si>
  <si>
    <t>( 4 )</t>
  </si>
  <si>
    <r>
      <t>(5) =</t>
    </r>
    <r>
      <rPr>
        <sz val="10"/>
        <rFont val="Arial"/>
        <family val="2"/>
      </rPr>
      <t xml:space="preserve"> (4) - (3)</t>
    </r>
  </si>
  <si>
    <r>
      <t xml:space="preserve">(6) = </t>
    </r>
    <r>
      <rPr>
        <sz val="10"/>
        <rFont val="Arial"/>
        <family val="2"/>
      </rPr>
      <t>(5) / (3)</t>
    </r>
  </si>
  <si>
    <t>GASTO</t>
  </si>
  <si>
    <r>
      <t xml:space="preserve">(7) = </t>
    </r>
    <r>
      <rPr>
        <sz val="10"/>
        <rFont val="Arial"/>
        <family val="2"/>
      </rPr>
      <t>(4) / (2)</t>
    </r>
  </si>
  <si>
    <t>I.- GASTO CORRIENTE</t>
  </si>
  <si>
    <t>SERVICIOS PERSONALES</t>
  </si>
  <si>
    <t>MATERIALES Y SUMINISTROS</t>
  </si>
  <si>
    <t>SERVICIOS GENERALES</t>
  </si>
  <si>
    <t>OTRAS EROGACIONES</t>
  </si>
  <si>
    <t>II.- GASTO DE CAPITAL</t>
  </si>
  <si>
    <t xml:space="preserve">  INVERSIÓN FÍSICA</t>
  </si>
  <si>
    <t>BIENES MUEBLES E INMUEBLES</t>
  </si>
  <si>
    <t>OBRAS PUBLICAS</t>
  </si>
  <si>
    <t xml:space="preserve">  INVERSIÓN FINANCIERA</t>
  </si>
  <si>
    <t>III.- OPERACIONES AJENAS NETAS</t>
  </si>
  <si>
    <t>TERCEROS</t>
  </si>
  <si>
    <t>RECUPERABLES</t>
  </si>
  <si>
    <t>IV.- TOTAL DEL GASTO</t>
  </si>
  <si>
    <t/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</si>
  <si>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</si>
  <si>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Criterios de asignación de color de los semáforos.</t>
  </si>
  <si>
    <t>Menor Gasto</t>
  </si>
  <si>
    <t>Mayor Gasto</t>
  </si>
  <si>
    <t xml:space="preserve">                                                                      </t>
  </si>
  <si>
    <t>ANEXO  II</t>
  </si>
  <si>
    <t>AVANCE DEL GASTO PUBLICO POR PROGRAMA PRESUPUESTARIO</t>
  </si>
  <si>
    <t>AI</t>
  </si>
  <si>
    <t>PP*</t>
  </si>
  <si>
    <t>APERTURA PROGRAMÁTICA
( DENOMINACIÓN DE LOS PROGRAMAS )</t>
  </si>
  <si>
    <r>
      <t>PRESUPUESTO ANUAL MODIFICADO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1/</t>
    </r>
  </si>
  <si>
    <t xml:space="preserve">GASTO CORRIENTE </t>
  </si>
  <si>
    <t xml:space="preserve">GASTO DE CAPITAL </t>
  </si>
  <si>
    <t xml:space="preserve">GASTO TOTAL  </t>
  </si>
  <si>
    <t xml:space="preserve">VARIACIÓN </t>
  </si>
  <si>
    <t xml:space="preserve">SEMÁFORO </t>
  </si>
  <si>
    <t xml:space="preserve">ABSOLUTA </t>
  </si>
  <si>
    <t xml:space="preserve">RELATIVA </t>
  </si>
  <si>
    <t>MENOR
GASTO</t>
  </si>
  <si>
    <t>MAYOR
GASTO</t>
  </si>
  <si>
    <t>ACTIVIDADES DE APOYO ADMINISTRATIVO</t>
  </si>
  <si>
    <t>ACTIVIDADES DE APOYO A LA FUNCION PÚBLICA Y BUEN GOBIERNO</t>
  </si>
  <si>
    <t>T  O  T  A  L</t>
  </si>
  <si>
    <t>TOTAL PROGRAMAS PRESUPUESTARIOS "E" (PRESTACION DE SERVICIOS PUBLICOS)</t>
  </si>
  <si>
    <t>% TPP** "E" vs TOTAL</t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</si>
  <si>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</si>
  <si>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</si>
  <si>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</si>
  <si>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</si>
  <si>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ANEXO  III</t>
  </si>
  <si>
    <t xml:space="preserve">INDICADORES DE DESEMPEÑO POR PROGRAMA PRESUPUESTARIO </t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</si>
  <si>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</si>
  <si>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t>INDICADOR</t>
  </si>
  <si>
    <t>UNIDAD DE MEDIDA</t>
  </si>
  <si>
    <t xml:space="preserve">META </t>
  </si>
  <si>
    <t>FRECUENCIA DE MEDICIÓN</t>
  </si>
  <si>
    <t>Enero-__________</t>
  </si>
  <si>
    <t>PORCENTAJE 
DE AVANCE</t>
  </si>
  <si>
    <t>TIPO</t>
  </si>
  <si>
    <t xml:space="preserve">NOMBRE </t>
  </si>
  <si>
    <t>DEFINICION</t>
  </si>
  <si>
    <t>PLANEADA</t>
  </si>
  <si>
    <t>REALIZADA</t>
  </si>
  <si>
    <t>Estratégico</t>
  </si>
  <si>
    <t>Anexo lll del CAR</t>
  </si>
  <si>
    <t xml:space="preserve">Generación de conocimiento de calidad </t>
  </si>
  <si>
    <t>NPA: Número de publicaciones arbitradas  /NI:   Número de investigadores del Centro</t>
  </si>
  <si>
    <t>Publicaciones arbitradas por Inv.</t>
  </si>
  <si>
    <t xml:space="preserve">Proyectos externos por investigador </t>
  </si>
  <si>
    <t>NPIE:  Número de proyectos de investigación financiados con recursos externos /NI:   Número de investigadores del Centro</t>
  </si>
  <si>
    <t>Proyectos por Inv.</t>
  </si>
  <si>
    <t>Calidad de los posgrados</t>
  </si>
  <si>
    <t>NPRC: Número de programas registrados en el PNPC de reciente creación +NPED: 2 Número de programas registrados en el PNPC en desarrollo +NPC:  3 Número de programas registrados en el PNPC consolidado +NPCI:   4 Número de programas registrados en el PNPC de competencia internacional /NPP:   4 Número de programas de posgrado reconocidos por CONACYT en el PNPC</t>
  </si>
  <si>
    <t>Anual</t>
  </si>
  <si>
    <t>Generación de recursos humanos especializados</t>
  </si>
  <si>
    <t>NGPE: Número de alumnos graduados en programas de especialidad del PNPC +NGPM: Número de alumnos graduados en programas de maestría del PNPC +NGPD: Número de alumnos graduados en programas de doctorado del PNPC /NI:  Número  de investigadores del Centro</t>
  </si>
  <si>
    <t>Graduados por Inv.</t>
  </si>
  <si>
    <t>Proyectos interinstitucionales</t>
  </si>
  <si>
    <t>NPII: Número de proyectos interinstitucionales /NPI:  Número de proyectos de investigación</t>
  </si>
  <si>
    <t>Proporción de proyectos interinst.</t>
  </si>
  <si>
    <t xml:space="preserve"> Transferencia de Conocimiento</t>
  </si>
  <si>
    <t>% de inc. en proyectos ref. año anterior</t>
  </si>
  <si>
    <t>Propiedad intelectual</t>
  </si>
  <si>
    <t>NDA: Número de derechos de autor Año n /NDA: Número de derechos de autor Año n-1</t>
  </si>
  <si>
    <t>% de inc. De dchos de autor ref. año ant.</t>
  </si>
  <si>
    <t>Actividades de divulgación personal de C y T</t>
  </si>
  <si>
    <t>NADPG: Número  actividades de divulgación dirigidas al público en general /NPCyT:  Número personal de ciencia y tecnología</t>
  </si>
  <si>
    <t>Actividades de div. Por Inv.</t>
  </si>
  <si>
    <t>Índice de sostenibilidad económica </t>
  </si>
  <si>
    <t>MIP: Monto de ingresos propios  /MPT:  Monto de presupuesto total del Centro</t>
  </si>
  <si>
    <t>% de autosuficiencia</t>
  </si>
  <si>
    <t xml:space="preserve"> Índice de sostenibilidad económica para la investigación</t>
  </si>
  <si>
    <t>MTRE: Monto total obtenido por proyectos de investigación financiados con recursos externos /MTRF:  Monto total de recursos fiscales destinados a la investigación</t>
  </si>
  <si>
    <t>Índice de sostenibilidad para la Inv.</t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</si>
  <si>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</si>
  <si>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Criterios de asignación de color de los semáforos</t>
  </si>
  <si>
    <t>ANEXO IV</t>
  </si>
  <si>
    <t>Avance del Gasto por Programa Presupuestario (Pp) y Cumplimiento de Metas de los Indicadores de Desempeño 
que conforman su Matriz de Indicadores para Resultados (MIR)</t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</si>
  <si>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</si>
  <si>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</si>
  <si>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</si>
  <si>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</si>
  <si>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</si>
  <si>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</si>
  <si>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</si>
  <si>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</si>
  <si>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</si>
  <si>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</si>
  <si>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</si>
  <si>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</si>
  <si>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PERIODO Y VALOR DE LA LINEA BASE</t>
  </si>
  <si>
    <t>META</t>
  </si>
  <si>
    <t>NIVEL DE OBJETIVO</t>
  </si>
  <si>
    <t>NOMBRE</t>
  </si>
  <si>
    <t>DEFINICIÓN</t>
  </si>
  <si>
    <t>DIFERENCIA ABSOLUTA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</si>
  <si>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</si>
  <si>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</si>
  <si>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t>Criterios de asignación de color de los semáforos del avance financiero del Pp.</t>
  </si>
  <si>
    <t>Correctivo</t>
  </si>
  <si>
    <t>Mayor al 10%</t>
  </si>
  <si>
    <t>Preventivo</t>
  </si>
  <si>
    <t>Mayor al 5% y hasta el 10%</t>
  </si>
  <si>
    <t>Razonable</t>
  </si>
  <si>
    <t>Menor al 5%</t>
  </si>
  <si>
    <t>Criterios de asignación de color de los semáforos del avance de las metas de los indicadores.</t>
  </si>
  <si>
    <t>Cumplimiento inferior al 90%</t>
  </si>
  <si>
    <t>Cumplimiento del 90% al 99%</t>
  </si>
  <si>
    <t>Cumplimiento igual o mayor al 100%</t>
  </si>
  <si>
    <t xml:space="preserve"> </t>
  </si>
  <si>
    <t>ANEXO V</t>
  </si>
  <si>
    <t xml:space="preserve"> CLAVE DE LA ENTIDAD:  91E                                 NOMBRE DE  LA ENTIDAD:  EL COLEGIO DE LA FRONTERA SUR  </t>
  </si>
  <si>
    <t>INVESTIGACIÓN CIENTÍFICA, DESARROLLO E INNOVACIÓN</t>
  </si>
  <si>
    <t>Componente</t>
  </si>
  <si>
    <t>Proyectos Interinstitucionales</t>
  </si>
  <si>
    <t>(Sumatoria del número de proyectos interinstitucionales generados por los CPI durante el ejercicio fiscal en curso/ Sumatoria del número de proyectos de investigación generados por los CPI durante el ejercicio fiscal en curso.)</t>
  </si>
  <si>
    <t xml:space="preserve">Otra-Proporción </t>
  </si>
  <si>
    <t>Generación de Conocimiento de Calidad</t>
  </si>
  <si>
    <t>(Sumatoria del número de publicaciones arbitradas / Sumatoria del total de investigadores en CPI CONACYT)</t>
  </si>
  <si>
    <t>Actividades de divulgación y difusión de la ciencia</t>
  </si>
  <si>
    <t>(Sumatoria de actividades de divulgación dirigidas al público en general / Sumatoria de personal de ciencia y tecnología)</t>
  </si>
  <si>
    <t>Transferencia de Conocimiento</t>
  </si>
  <si>
    <t>(Sumatoria del número de contratos o convenios de transferencia de conocimiento, innovación tecnológica, social económica o ambiental firmados vigentes y alineados al PECITI realizados por los CPI en el ejercicio fiscal en curso / Sumatoria del número de contratos o convenios de transferencia de conocimiento, innovación tecnológica, social económica o ambiental firmados vigentes y alineados al PECITI realizados por los CPI en el ejercicio fiscal anterior)</t>
  </si>
  <si>
    <t>Calidad de los Posgrados</t>
  </si>
  <si>
    <t>Número de programas registrados en el PNPC como de reciente creación + (2)Número de programas registrados en el PNPC en desarrollo + (3)Número de programas registrados en el PNPC consolidados + (4)Número de programas registrados en el PNPC de competencia internacional / (4)Número total de programas de posgrado reconocidos por CONACYT en el PNPC ofrecidos por la institución</t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</si>
  <si>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 2011.</t>
    </r>
  </si>
  <si>
    <t>E003</t>
  </si>
  <si>
    <t xml:space="preserve">CLAVE DE LA INSTITUCION:  91E                         NOMBRE DE LA INSTITUCIÓN:  EL COLEGIO DE LA FRONTERA SUR  
</t>
  </si>
  <si>
    <t xml:space="preserve">CLAVE DE LA INSTITUCION:  91E             NOMBRE DE LA INSTITUCIÓN:  EL COLEGIO DE LA FRONTERA SUR </t>
  </si>
  <si>
    <t>NCTF:  Número de contratos o convenios de transferencia de conocimiento , innovación  tecnológica, social, económica o ambiental firmados, vigentes alineados al PECITI n: Año /NCTFN-1:  (Número de contratos o convenios de transferencia de conocimiento , innovación  tecnológica, social, económica o ambiental firmados, vigentes alineados al PECITI)n-1: año anterior</t>
  </si>
  <si>
    <t xml:space="preserve">CLAVE DE LA INSTITUCION:  91E                                                    NOMBRE DE LA INSTITUCIÓN:  EL COLEGIO DE LA FRONTERA SUR  </t>
  </si>
  <si>
    <t>1</t>
  </si>
  <si>
    <t>M001</t>
  </si>
  <si>
    <t>3</t>
  </si>
  <si>
    <t>O001</t>
  </si>
  <si>
    <t>W</t>
  </si>
  <si>
    <t>OEPRACIONES AJENAS</t>
  </si>
  <si>
    <t>9</t>
  </si>
  <si>
    <t>EVOLUCION DEL GASTO PROGRAMABLE DE ENERO A JUNIO DE 2021</t>
  </si>
  <si>
    <t>PERIODO A EVALUAR DE ENERO A JUNIO DEL 2021</t>
  </si>
  <si>
    <t>EJERCIDO 2020</t>
  </si>
  <si>
    <t>PRESUPUESTO ANUAL 2021 MODIFICADO</t>
  </si>
  <si>
    <t>DE ENERO A JUNIO 2021</t>
  </si>
  <si>
    <t>ENERO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</si>
</sst>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3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sz val="9"/>
      <color rgb="FF000000"/>
      <name val="Soberana Sans"/>
      <family val="3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65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0" fillId="0" borderId="0" xfId="0" applyBorder="1" applyAlignment="1"/>
    <xf numFmtId="0" fontId="0" fillId="0" borderId="0" xfId="0" applyFill="1"/>
    <xf numFmtId="0" fontId="0" fillId="0" borderId="0" xfId="0" applyProtection="1"/>
    <xf numFmtId="0" fontId="8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 applyProtection="1"/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Border="1" applyProtection="1"/>
    <xf numFmtId="0" fontId="3" fillId="0" borderId="1" xfId="0" applyFont="1" applyBorder="1" applyProtection="1"/>
    <xf numFmtId="167" fontId="0" fillId="0" borderId="0" xfId="0" applyNumberFormat="1" applyProtection="1"/>
    <xf numFmtId="164" fontId="0" fillId="0" borderId="0" xfId="0" applyNumberFormat="1" applyProtection="1"/>
    <xf numFmtId="164" fontId="2" fillId="0" borderId="6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alignment horizontal="right" vertical="center"/>
    </xf>
    <xf numFmtId="165" fontId="7" fillId="2" borderId="8" xfId="0" applyNumberFormat="1" applyFont="1" applyFill="1" applyBorder="1" applyAlignment="1" applyProtection="1">
      <alignment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8" fillId="0" borderId="0" xfId="0" applyFont="1" applyProtection="1"/>
    <xf numFmtId="0" fontId="0" fillId="2" borderId="0" xfId="0" applyFill="1" applyProtection="1"/>
    <xf numFmtId="0" fontId="0" fillId="2" borderId="0" xfId="0" applyFill="1" applyBorder="1" applyAlignment="1" applyProtection="1"/>
    <xf numFmtId="167" fontId="0" fillId="2" borderId="0" xfId="0" applyNumberFormat="1" applyFill="1" applyProtection="1"/>
    <xf numFmtId="0" fontId="0" fillId="0" borderId="0" xfId="0" applyBorder="1" applyAlignment="1" applyProtection="1"/>
    <xf numFmtId="0" fontId="16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Border="1" applyAlignment="1" applyProtection="1">
      <alignment horizontal="centerContinuous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indent="5"/>
    </xf>
    <xf numFmtId="0" fontId="0" fillId="0" borderId="0" xfId="0" applyFill="1" applyProtection="1"/>
    <xf numFmtId="165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164" fontId="0" fillId="2" borderId="0" xfId="0" applyNumberFormat="1" applyFill="1" applyBorder="1" applyAlignment="1"/>
    <xf numFmtId="0" fontId="10" fillId="0" borderId="2" xfId="0" applyFont="1" applyBorder="1" applyAlignment="1" applyProtection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0" xfId="0" applyFont="1" applyBorder="1" applyAlignment="1" applyProtection="1"/>
    <xf numFmtId="0" fontId="10" fillId="0" borderId="13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Continuous"/>
    </xf>
    <xf numFmtId="0" fontId="10" fillId="0" borderId="8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13" xfId="0" applyFont="1" applyBorder="1" applyAlignment="1" applyProtection="1">
      <alignment horizontal="center"/>
    </xf>
    <xf numFmtId="49" fontId="10" fillId="0" borderId="15" xfId="0" applyNumberFormat="1" applyFont="1" applyBorder="1" applyAlignment="1" applyProtection="1">
      <alignment horizontal="center"/>
    </xf>
    <xf numFmtId="49" fontId="10" fillId="0" borderId="4" xfId="0" applyNumberFormat="1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Continuous"/>
    </xf>
    <xf numFmtId="49" fontId="10" fillId="0" borderId="17" xfId="0" applyNumberFormat="1" applyFont="1" applyBorder="1" applyAlignment="1" applyProtection="1">
      <alignment horizontal="center"/>
    </xf>
    <xf numFmtId="49" fontId="10" fillId="0" borderId="16" xfId="0" applyNumberFormat="1" applyFont="1" applyBorder="1" applyAlignment="1" applyProtection="1">
      <alignment horizontal="center"/>
    </xf>
    <xf numFmtId="49" fontId="10" fillId="0" borderId="18" xfId="0" applyNumberFormat="1" applyFont="1" applyBorder="1" applyAlignment="1" applyProtection="1">
      <alignment horizontal="center"/>
    </xf>
    <xf numFmtId="49" fontId="10" fillId="0" borderId="19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>
      <alignment horizontal="center"/>
    </xf>
    <xf numFmtId="0" fontId="10" fillId="0" borderId="2" xfId="0" applyFont="1" applyFill="1" applyBorder="1" applyProtection="1"/>
    <xf numFmtId="0" fontId="10" fillId="0" borderId="2" xfId="0" applyFont="1" applyFill="1" applyBorder="1" applyAlignment="1" applyProtection="1">
      <alignment horizontal="left" indent="3"/>
    </xf>
    <xf numFmtId="0" fontId="8" fillId="0" borderId="0" xfId="0" applyFont="1" applyBorder="1" applyProtection="1"/>
    <xf numFmtId="164" fontId="19" fillId="0" borderId="4" xfId="0" applyNumberFormat="1" applyFont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4" fontId="19" fillId="2" borderId="2" xfId="0" applyNumberFormat="1" applyFont="1" applyFill="1" applyBorder="1" applyAlignment="1" applyProtection="1">
      <alignment horizontal="right" vertical="center"/>
    </xf>
    <xf numFmtId="164" fontId="19" fillId="2" borderId="8" xfId="0" applyNumberFormat="1" applyFont="1" applyFill="1" applyBorder="1" applyAlignment="1" applyProtection="1">
      <alignment horizontal="right" vertical="center"/>
    </xf>
    <xf numFmtId="164" fontId="12" fillId="0" borderId="15" xfId="0" applyNumberFormat="1" applyFont="1" applyFill="1" applyBorder="1" applyAlignment="1" applyProtection="1">
      <alignment vertical="center"/>
    </xf>
    <xf numFmtId="165" fontId="7" fillId="2" borderId="2" xfId="0" applyNumberFormat="1" applyFont="1" applyFill="1" applyBorder="1" applyAlignment="1" applyProtection="1">
      <alignment vertical="center"/>
    </xf>
    <xf numFmtId="165" fontId="7" fillId="0" borderId="2" xfId="0" applyNumberFormat="1" applyFont="1" applyFill="1" applyBorder="1" applyAlignment="1" applyProtection="1">
      <alignment vertical="center"/>
    </xf>
    <xf numFmtId="164" fontId="19" fillId="2" borderId="4" xfId="0" applyNumberFormat="1" applyFont="1" applyFill="1" applyBorder="1" applyAlignment="1" applyProtection="1">
      <alignment vertical="center"/>
    </xf>
    <xf numFmtId="164" fontId="10" fillId="0" borderId="6" xfId="0" applyNumberFormat="1" applyFont="1" applyFill="1" applyBorder="1" applyAlignment="1" applyProtection="1">
      <alignment horizontal="left" vertical="center"/>
    </xf>
    <xf numFmtId="164" fontId="2" fillId="0" borderId="8" xfId="0" applyNumberFormat="1" applyFont="1" applyFill="1" applyBorder="1" applyAlignment="1" applyProtection="1">
      <alignment horizontal="right" vertical="center"/>
    </xf>
    <xf numFmtId="164" fontId="12" fillId="0" borderId="20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left" indent="5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Fill="1" applyBorder="1" applyAlignment="1" applyProtection="1">
      <alignment horizontal="left" indent="1"/>
    </xf>
    <xf numFmtId="0" fontId="10" fillId="0" borderId="2" xfId="0" applyFont="1" applyBorder="1" applyAlignment="1" applyProtection="1">
      <alignment horizontal="left" indent="1"/>
    </xf>
    <xf numFmtId="168" fontId="21" fillId="0" borderId="21" xfId="0" applyNumberFormat="1" applyFont="1" applyFill="1" applyBorder="1" applyAlignment="1">
      <alignment horizontal="right" vertical="center"/>
    </xf>
    <xf numFmtId="168" fontId="21" fillId="0" borderId="2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Fill="1" applyBorder="1" applyAlignment="1">
      <alignment horizontal="right" vertical="center" wrapText="1"/>
    </xf>
    <xf numFmtId="168" fontId="21" fillId="0" borderId="2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Fill="1" applyBorder="1" applyAlignment="1">
      <alignment horizontal="right" vertical="center"/>
    </xf>
    <xf numFmtId="168" fontId="21" fillId="0" borderId="26" xfId="0" applyNumberFormat="1" applyFont="1" applyFill="1" applyBorder="1" applyAlignment="1">
      <alignment horizontal="right"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Fill="1" applyBorder="1" applyAlignment="1">
      <alignment horizontal="right" vertical="center"/>
    </xf>
    <xf numFmtId="168" fontId="21" fillId="0" borderId="27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8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164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8" fontId="10" fillId="0" borderId="0" xfId="1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right" vertical="center"/>
    </xf>
    <xf numFmtId="164" fontId="24" fillId="2" borderId="2" xfId="0" applyNumberFormat="1" applyFont="1" applyFill="1" applyBorder="1" applyAlignment="1" applyProtection="1">
      <alignment horizontal="right" vertical="center"/>
    </xf>
    <xf numFmtId="164" fontId="24" fillId="0" borderId="8" xfId="0" applyNumberFormat="1" applyFont="1" applyBorder="1" applyAlignment="1" applyProtection="1">
      <alignment vertical="center"/>
    </xf>
    <xf numFmtId="164" fontId="24" fillId="0" borderId="4" xfId="0" applyNumberFormat="1" applyFont="1" applyBorder="1" applyAlignment="1" applyProtection="1">
      <alignment vertical="center"/>
    </xf>
    <xf numFmtId="164" fontId="24" fillId="0" borderId="2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164" fontId="7" fillId="0" borderId="2" xfId="0" applyNumberFormat="1" applyFont="1" applyFill="1" applyBorder="1" applyAlignment="1" applyProtection="1">
      <alignment horizontal="right"/>
      <protection locked="0"/>
    </xf>
    <xf numFmtId="165" fontId="10" fillId="0" borderId="7" xfId="0" applyNumberFormat="1" applyFont="1" applyFill="1" applyBorder="1" applyAlignment="1">
      <alignment horizontal="right" vertical="center" indent="3"/>
    </xf>
    <xf numFmtId="164" fontId="10" fillId="0" borderId="7" xfId="0" applyNumberFormat="1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vertical="center"/>
    </xf>
    <xf numFmtId="164" fontId="10" fillId="0" borderId="20" xfId="0" applyNumberFormat="1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 vertical="center"/>
    </xf>
    <xf numFmtId="0" fontId="2" fillId="0" borderId="0" xfId="0" applyFont="1"/>
    <xf numFmtId="164" fontId="2" fillId="2" borderId="8" xfId="0" applyNumberFormat="1" applyFont="1" applyFill="1" applyBorder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right" vertical="center"/>
    </xf>
    <xf numFmtId="164" fontId="7" fillId="2" borderId="8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164" fontId="24" fillId="0" borderId="2" xfId="0" applyNumberFormat="1" applyFont="1" applyFill="1" applyBorder="1" applyAlignment="1" applyProtection="1">
      <alignment vertical="center"/>
      <protection locked="0"/>
    </xf>
    <xf numFmtId="164" fontId="24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19" fillId="0" borderId="8" xfId="0" applyNumberFormat="1" applyFont="1" applyBorder="1" applyAlignment="1" applyProtection="1">
      <alignment vertical="center"/>
    </xf>
    <xf numFmtId="168" fontId="21" fillId="0" borderId="44" xfId="0" applyNumberFormat="1" applyFont="1" applyFill="1" applyBorder="1" applyAlignment="1">
      <alignment horizontal="right" vertical="center"/>
    </xf>
    <xf numFmtId="168" fontId="21" fillId="0" borderId="45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 indent="3"/>
    </xf>
    <xf numFmtId="0" fontId="10" fillId="0" borderId="0" xfId="0" applyFont="1" applyFill="1"/>
    <xf numFmtId="167" fontId="0" fillId="0" borderId="0" xfId="0" applyNumberFormat="1" applyFill="1"/>
    <xf numFmtId="164" fontId="0" fillId="0" borderId="0" xfId="0" applyNumberFormat="1" applyFill="1" applyBorder="1" applyAlignment="1"/>
    <xf numFmtId="166" fontId="0" fillId="0" borderId="0" xfId="0" applyNumberFormat="1" applyFill="1"/>
    <xf numFmtId="168" fontId="21" fillId="0" borderId="18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centerContinuous"/>
    </xf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/>
    <xf numFmtId="0" fontId="1" fillId="0" borderId="14" xfId="0" applyFont="1" applyBorder="1" applyAlignment="1" applyProtection="1">
      <alignment horizontal="centerContinuous"/>
    </xf>
    <xf numFmtId="164" fontId="1" fillId="0" borderId="2" xfId="0" applyNumberFormat="1" applyFont="1" applyBorder="1" applyAlignment="1" applyProtection="1">
      <alignment horizontal="right"/>
    </xf>
    <xf numFmtId="165" fontId="1" fillId="0" borderId="2" xfId="0" applyNumberFormat="1" applyFont="1" applyBorder="1" applyAlignment="1" applyProtection="1"/>
    <xf numFmtId="164" fontId="1" fillId="0" borderId="3" xfId="0" applyNumberFormat="1" applyFont="1" applyBorder="1" applyAlignment="1" applyProtection="1">
      <alignment horizontal="right"/>
    </xf>
    <xf numFmtId="164" fontId="1" fillId="0" borderId="3" xfId="0" applyNumberFormat="1" applyFont="1" applyBorder="1" applyProtection="1"/>
    <xf numFmtId="164" fontId="1" fillId="0" borderId="4" xfId="0" applyNumberFormat="1" applyFont="1" applyBorder="1" applyProtection="1"/>
    <xf numFmtId="164" fontId="1" fillId="0" borderId="5" xfId="0" applyNumberFormat="1" applyFont="1" applyBorder="1" applyProtection="1"/>
    <xf numFmtId="164" fontId="1" fillId="0" borderId="0" xfId="0" applyNumberFormat="1" applyFont="1" applyFill="1" applyBorder="1" applyProtection="1"/>
    <xf numFmtId="0" fontId="1" fillId="0" borderId="2" xfId="0" applyFont="1" applyFill="1" applyBorder="1" applyAlignment="1" applyProtection="1">
      <alignment horizontal="left" indent="5"/>
    </xf>
    <xf numFmtId="0" fontId="1" fillId="2" borderId="0" xfId="0" applyFont="1" applyFill="1" applyProtection="1"/>
    <xf numFmtId="0" fontId="1" fillId="0" borderId="0" xfId="0" applyFont="1" applyProtection="1"/>
    <xf numFmtId="0" fontId="1" fillId="0" borderId="0" xfId="0" applyFont="1" applyAlignment="1">
      <alignment horizontal="centerContinuous"/>
    </xf>
    <xf numFmtId="0" fontId="1" fillId="0" borderId="0" xfId="0" applyFont="1"/>
    <xf numFmtId="49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vertical="center" wrapText="1"/>
      <protection locked="0"/>
    </xf>
    <xf numFmtId="164" fontId="1" fillId="0" borderId="38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4" fontId="1" fillId="0" borderId="39" xfId="0" applyNumberFormat="1" applyFont="1" applyFill="1" applyBorder="1" applyAlignment="1" applyProtection="1">
      <alignment vertical="center"/>
      <protection locked="0"/>
    </xf>
    <xf numFmtId="164" fontId="1" fillId="0" borderId="37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Fill="1" applyBorder="1" applyAlignment="1">
      <alignment vertical="center"/>
    </xf>
    <xf numFmtId="164" fontId="1" fillId="0" borderId="39" xfId="0" applyNumberFormat="1" applyFont="1" applyFill="1" applyBorder="1" applyAlignment="1">
      <alignment vertical="center"/>
    </xf>
    <xf numFmtId="168" fontId="1" fillId="0" borderId="28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40" xfId="0" applyNumberFormat="1" applyFont="1" applyFill="1" applyBorder="1" applyAlignment="1" applyProtection="1">
      <alignment vertical="center"/>
      <protection locked="0"/>
    </xf>
    <xf numFmtId="164" fontId="1" fillId="0" borderId="25" xfId="0" applyNumberFormat="1" applyFont="1" applyFill="1" applyBorder="1" applyAlignment="1">
      <alignment vertical="center"/>
    </xf>
    <xf numFmtId="164" fontId="1" fillId="0" borderId="26" xfId="0" applyNumberFormat="1" applyFont="1" applyFill="1" applyBorder="1" applyAlignment="1" applyProtection="1">
      <alignment vertical="center"/>
      <protection locked="0"/>
    </xf>
    <xf numFmtId="164" fontId="1" fillId="0" borderId="25" xfId="0" applyNumberFormat="1" applyFont="1" applyFill="1" applyBorder="1" applyAlignment="1" applyProtection="1">
      <alignment vertical="center"/>
      <protection locked="0"/>
    </xf>
    <xf numFmtId="164" fontId="1" fillId="0" borderId="29" xfId="0" applyNumberFormat="1" applyFont="1" applyFill="1" applyBorder="1" applyAlignment="1" applyProtection="1">
      <alignment vertical="center"/>
      <protection locked="0"/>
    </xf>
    <xf numFmtId="164" fontId="1" fillId="0" borderId="26" xfId="0" applyNumberFormat="1" applyFont="1" applyFill="1" applyBorder="1" applyAlignment="1">
      <alignment vertical="center"/>
    </xf>
    <xf numFmtId="164" fontId="1" fillId="0" borderId="2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8" fontId="1" fillId="0" borderId="26" xfId="1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4" xfId="0" applyFont="1" applyFill="1" applyBorder="1"/>
    <xf numFmtId="0" fontId="1" fillId="0" borderId="37" xfId="0" applyFont="1" applyFill="1" applyBorder="1"/>
    <xf numFmtId="3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164" fontId="1" fillId="0" borderId="32" xfId="0" applyNumberFormat="1" applyFont="1" applyFill="1" applyBorder="1" applyAlignment="1" applyProtection="1">
      <alignment horizontal="right" vertical="center"/>
      <protection locked="0"/>
    </xf>
    <xf numFmtId="164" fontId="1" fillId="0" borderId="30" xfId="0" applyNumberFormat="1" applyFont="1" applyFill="1" applyBorder="1" applyAlignment="1" applyProtection="1">
      <alignment horizontal="right" vertical="center"/>
      <protection locked="0"/>
    </xf>
    <xf numFmtId="164" fontId="1" fillId="0" borderId="35" xfId="0" applyNumberFormat="1" applyFont="1" applyFill="1" applyBorder="1" applyAlignment="1" applyProtection="1">
      <alignment horizontal="right" vertical="center"/>
      <protection locked="0"/>
    </xf>
    <xf numFmtId="164" fontId="1" fillId="0" borderId="30" xfId="0" applyNumberFormat="1" applyFont="1" applyFill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8" fontId="1" fillId="0" borderId="30" xfId="1" applyNumberFormat="1" applyFont="1" applyBorder="1" applyAlignment="1">
      <alignment vertical="center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164" fontId="1" fillId="0" borderId="33" xfId="0" applyNumberFormat="1" applyFont="1" applyFill="1" applyBorder="1" applyAlignment="1" applyProtection="1">
      <alignment horizontal="right" vertical="center"/>
      <protection locked="0"/>
    </xf>
    <xf numFmtId="164" fontId="1" fillId="0" borderId="31" xfId="0" applyNumberFormat="1" applyFont="1" applyFill="1" applyBorder="1" applyAlignment="1" applyProtection="1">
      <alignment horizontal="right" vertical="center"/>
      <protection locked="0"/>
    </xf>
    <xf numFmtId="164" fontId="1" fillId="0" borderId="34" xfId="0" applyNumberFormat="1" applyFont="1" applyFill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>
      <alignment horizontal="right" vertical="center"/>
    </xf>
    <xf numFmtId="168" fontId="1" fillId="0" borderId="31" xfId="1" applyNumberFormat="1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 applyProtection="1">
      <alignment horizontal="left" indent="5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1" fillId="0" borderId="0" xfId="2" applyFont="1" applyProtection="1"/>
    <xf numFmtId="0" fontId="29" fillId="0" borderId="0" xfId="2" applyFont="1" applyProtection="1"/>
    <xf numFmtId="0" fontId="17" fillId="0" borderId="0" xfId="2" applyFont="1" applyAlignment="1" applyProtection="1">
      <alignment horizontal="center"/>
    </xf>
    <xf numFmtId="0" fontId="1" fillId="0" borderId="0" xfId="2" applyFont="1" applyBorder="1" applyProtection="1"/>
    <xf numFmtId="0" fontId="10" fillId="0" borderId="46" xfId="2" applyFont="1" applyFill="1" applyBorder="1" applyAlignment="1" applyProtection="1">
      <alignment horizontal="center"/>
    </xf>
    <xf numFmtId="0" fontId="10" fillId="0" borderId="41" xfId="2" applyFont="1" applyFill="1" applyBorder="1" applyAlignment="1">
      <alignment horizontal="center"/>
    </xf>
    <xf numFmtId="0" fontId="1" fillId="0" borderId="43" xfId="2" applyFont="1" applyBorder="1" applyProtection="1"/>
    <xf numFmtId="0" fontId="1" fillId="0" borderId="64" xfId="2" applyFont="1" applyFill="1" applyBorder="1" applyAlignment="1">
      <alignment horizontal="center" vertical="center" wrapText="1"/>
    </xf>
    <xf numFmtId="0" fontId="1" fillId="0" borderId="41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horizontal="center" vertical="center" wrapText="1"/>
    </xf>
    <xf numFmtId="0" fontId="1" fillId="0" borderId="41" xfId="2" applyFont="1" applyFill="1" applyBorder="1" applyAlignment="1" applyProtection="1">
      <alignment horizontal="justify" vertical="center" wrapText="1"/>
      <protection locked="0"/>
    </xf>
    <xf numFmtId="0" fontId="1" fillId="0" borderId="41" xfId="2" applyFont="1" applyFill="1" applyBorder="1" applyAlignment="1" applyProtection="1">
      <alignment horizontal="center" vertical="center" wrapText="1"/>
      <protection locked="0"/>
    </xf>
    <xf numFmtId="170" fontId="1" fillId="0" borderId="41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1" xfId="2" applyNumberFormat="1" applyFont="1" applyFill="1" applyBorder="1" applyAlignment="1" applyProtection="1">
      <alignment horizontal="right" vertical="center"/>
    </xf>
    <xf numFmtId="168" fontId="21" fillId="0" borderId="65" xfId="2" applyNumberFormat="1" applyFont="1" applyFill="1" applyBorder="1" applyAlignment="1" applyProtection="1">
      <alignment horizontal="right"/>
    </xf>
    <xf numFmtId="0" fontId="1" fillId="0" borderId="41" xfId="2" applyFont="1" applyFill="1" applyBorder="1" applyAlignment="1" applyProtection="1">
      <alignment vertical="center" wrapText="1"/>
      <protection locked="0"/>
    </xf>
    <xf numFmtId="0" fontId="1" fillId="0" borderId="41" xfId="2" applyNumberFormat="1" applyFont="1" applyFill="1" applyBorder="1" applyAlignment="1" applyProtection="1">
      <alignment vertical="center" wrapText="1"/>
      <protection locked="0"/>
    </xf>
    <xf numFmtId="4" fontId="1" fillId="0" borderId="4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1" xfId="2" applyFont="1" applyFill="1" applyBorder="1" applyAlignment="1" applyProtection="1">
      <alignment horizontal="left" vertical="center" wrapText="1"/>
    </xf>
    <xf numFmtId="0" fontId="1" fillId="0" borderId="0" xfId="2" applyFont="1" applyFill="1" applyProtection="1"/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30" fillId="0" borderId="42" xfId="2" applyFont="1" applyBorder="1" applyProtection="1"/>
    <xf numFmtId="0" fontId="1" fillId="0" borderId="42" xfId="2" applyFont="1" applyBorder="1" applyAlignment="1" applyProtection="1">
      <alignment horizontal="center"/>
    </xf>
    <xf numFmtId="0" fontId="1" fillId="0" borderId="42" xfId="2" applyFont="1" applyBorder="1" applyAlignment="1" applyProtection="1">
      <alignment horizontal="right"/>
    </xf>
    <xf numFmtId="0" fontId="1" fillId="0" borderId="42" xfId="2" applyFont="1" applyBorder="1" applyProtection="1"/>
    <xf numFmtId="0" fontId="1" fillId="0" borderId="0" xfId="2" applyFont="1" applyAlignment="1" applyProtection="1">
      <alignment vertical="top"/>
    </xf>
    <xf numFmtId="0" fontId="1" fillId="0" borderId="0" xfId="2" applyFont="1" applyAlignment="1" applyProtection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/>
    <xf numFmtId="0" fontId="1" fillId="0" borderId="0" xfId="2" applyAlignment="1">
      <alignment vertical="center" wrapText="1"/>
    </xf>
    <xf numFmtId="0" fontId="14" fillId="4" borderId="41" xfId="2" applyFont="1" applyFill="1" applyBorder="1"/>
    <xf numFmtId="0" fontId="1" fillId="0" borderId="41" xfId="2" applyBorder="1" applyAlignment="1">
      <alignment horizontal="center" vertical="center" wrapText="1"/>
    </xf>
    <xf numFmtId="0" fontId="1" fillId="0" borderId="41" xfId="2" applyFont="1" applyBorder="1" applyAlignment="1">
      <alignment horizontal="center" vertical="center" wrapText="1"/>
    </xf>
    <xf numFmtId="166" fontId="1" fillId="0" borderId="41" xfId="2" applyNumberFormat="1" applyBorder="1" applyAlignment="1">
      <alignment horizontal="center" vertical="center"/>
    </xf>
    <xf numFmtId="166" fontId="21" fillId="5" borderId="41" xfId="2" applyNumberFormat="1" applyFont="1" applyFill="1" applyBorder="1" applyAlignment="1">
      <alignment horizontal="center" vertical="center"/>
    </xf>
    <xf numFmtId="0" fontId="1" fillId="0" borderId="41" xfId="2" applyBorder="1" applyAlignment="1">
      <alignment horizontal="left" vertical="center" wrapText="1"/>
    </xf>
    <xf numFmtId="0" fontId="1" fillId="0" borderId="42" xfId="2" applyBorder="1"/>
    <xf numFmtId="166" fontId="1" fillId="0" borderId="42" xfId="2" applyNumberFormat="1" applyBorder="1" applyAlignment="1">
      <alignment horizontal="center" vertical="center"/>
    </xf>
    <xf numFmtId="0" fontId="10" fillId="0" borderId="0" xfId="2" applyFont="1"/>
    <xf numFmtId="0" fontId="1" fillId="0" borderId="0" xfId="2" applyFont="1"/>
    <xf numFmtId="0" fontId="1" fillId="0" borderId="0" xfId="2" applyBorder="1"/>
    <xf numFmtId="0" fontId="1" fillId="0" borderId="41" xfId="2" applyFont="1" applyFill="1" applyBorder="1" applyAlignment="1">
      <alignment horizontal="center" vertical="center" wrapText="1"/>
    </xf>
    <xf numFmtId="0" fontId="32" fillId="9" borderId="41" xfId="2" applyFont="1" applyFill="1" applyBorder="1" applyAlignment="1">
      <alignment vertical="center" wrapText="1"/>
    </xf>
    <xf numFmtId="0" fontId="1" fillId="0" borderId="41" xfId="2" applyFill="1" applyBorder="1" applyAlignment="1">
      <alignment horizontal="center" vertical="center" wrapText="1"/>
    </xf>
    <xf numFmtId="167" fontId="21" fillId="6" borderId="41" xfId="2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7" fontId="1" fillId="0" borderId="0" xfId="2" applyNumberFormat="1" applyBorder="1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7" fontId="10" fillId="0" borderId="0" xfId="2" applyNumberFormat="1" applyFont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2" fontId="1" fillId="0" borderId="41" xfId="2" applyNumberFormat="1" applyFont="1" applyFill="1" applyBorder="1" applyAlignment="1">
      <alignment horizontal="center" vertical="center" wrapText="1"/>
    </xf>
    <xf numFmtId="0" fontId="33" fillId="9" borderId="41" xfId="2" applyFont="1" applyFill="1" applyBorder="1" applyAlignment="1">
      <alignment vertical="center" wrapText="1"/>
    </xf>
    <xf numFmtId="0" fontId="33" fillId="0" borderId="41" xfId="2" applyFont="1" applyFill="1" applyBorder="1" applyAlignment="1">
      <alignment vertical="center" wrapText="1"/>
    </xf>
    <xf numFmtId="0" fontId="18" fillId="0" borderId="0" xfId="2" applyFont="1" applyFill="1" applyAlignment="1" applyProtection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ont="1" applyAlignment="1" applyProtection="1">
      <alignment horizontal="left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1" fillId="0" borderId="0" xfId="2"/>
    <xf numFmtId="0" fontId="10" fillId="0" borderId="0" xfId="2" applyFont="1" applyAlignment="1">
      <alignment horizontal="left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0" fillId="0" borderId="13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0" xfId="2" applyFont="1" applyAlignment="1" applyProtection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Fill="1" applyAlignment="1" applyProtection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ont="1" applyAlignment="1" applyProtection="1">
      <alignment horizontal="left"/>
    </xf>
    <xf numFmtId="0" fontId="1" fillId="0" borderId="0" xfId="2" applyAlignment="1">
      <alignment horizontal="left"/>
    </xf>
    <xf numFmtId="0" fontId="10" fillId="0" borderId="58" xfId="2" applyFont="1" applyFill="1" applyBorder="1" applyAlignment="1">
      <alignment horizontal="center" vertical="center" wrapText="1"/>
    </xf>
    <xf numFmtId="0" fontId="1" fillId="0" borderId="57" xfId="2" applyFill="1" applyBorder="1" applyAlignment="1">
      <alignment horizontal="center"/>
    </xf>
    <xf numFmtId="0" fontId="1" fillId="0" borderId="59" xfId="2" applyFill="1" applyBorder="1" applyAlignment="1">
      <alignment horizontal="center"/>
    </xf>
    <xf numFmtId="0" fontId="15" fillId="0" borderId="46" xfId="2" applyFont="1" applyBorder="1" applyAlignment="1" applyProtection="1">
      <alignment horizontal="center"/>
    </xf>
    <xf numFmtId="0" fontId="1" fillId="0" borderId="61" xfId="2" applyBorder="1"/>
    <xf numFmtId="0" fontId="10" fillId="0" borderId="58" xfId="2" applyFont="1" applyFill="1" applyBorder="1" applyAlignment="1" applyProtection="1">
      <alignment horizontal="center" vertical="center" wrapText="1"/>
    </xf>
    <xf numFmtId="0" fontId="1" fillId="0" borderId="57" xfId="2" applyFill="1" applyBorder="1"/>
    <xf numFmtId="0" fontId="1" fillId="0" borderId="59" xfId="2" applyFill="1" applyBorder="1"/>
    <xf numFmtId="0" fontId="10" fillId="0" borderId="59" xfId="2" applyFont="1" applyFill="1" applyBorder="1" applyAlignment="1">
      <alignment horizontal="center" vertical="center" wrapText="1"/>
    </xf>
    <xf numFmtId="0" fontId="10" fillId="0" borderId="58" xfId="2" applyFont="1" applyFill="1" applyBorder="1" applyAlignment="1">
      <alignment horizontal="center" vertical="center"/>
    </xf>
    <xf numFmtId="0" fontId="10" fillId="0" borderId="57" xfId="2" applyFont="1" applyFill="1" applyBorder="1" applyAlignment="1">
      <alignment horizontal="center" vertical="center"/>
    </xf>
    <xf numFmtId="0" fontId="15" fillId="0" borderId="41" xfId="2" applyFont="1" applyFill="1" applyBorder="1" applyAlignment="1" applyProtection="1">
      <alignment horizontal="center" vertical="center"/>
    </xf>
    <xf numFmtId="0" fontId="1" fillId="0" borderId="41" xfId="2" applyFill="1" applyBorder="1" applyAlignment="1">
      <alignment horizontal="center" vertical="center"/>
    </xf>
    <xf numFmtId="0" fontId="27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horizontal="right" vertical="center"/>
    </xf>
    <xf numFmtId="0" fontId="27" fillId="0" borderId="0" xfId="2" applyFont="1" applyAlignment="1" applyProtection="1">
      <alignment horizontal="right" vertical="center"/>
    </xf>
    <xf numFmtId="0" fontId="25" fillId="0" borderId="0" xfId="2" applyFont="1" applyAlignment="1" applyProtection="1">
      <alignment horizontal="left" vertical="center"/>
    </xf>
    <xf numFmtId="0" fontId="28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/>
    </xf>
    <xf numFmtId="0" fontId="10" fillId="0" borderId="5" xfId="2" applyFont="1" applyFill="1" applyBorder="1" applyAlignment="1" applyProtection="1">
      <alignment horizontal="center" vertical="center" wrapText="1"/>
    </xf>
    <xf numFmtId="0" fontId="1" fillId="0" borderId="15" xfId="2" applyFill="1" applyBorder="1"/>
    <xf numFmtId="0" fontId="10" fillId="0" borderId="52" xfId="2" applyFont="1" applyFill="1" applyBorder="1" applyAlignment="1" applyProtection="1">
      <alignment horizontal="center" vertical="center" wrapText="1"/>
    </xf>
    <xf numFmtId="0" fontId="1" fillId="0" borderId="14" xfId="2" applyFill="1" applyBorder="1" applyAlignment="1"/>
    <xf numFmtId="0" fontId="1" fillId="0" borderId="53" xfId="2" applyFill="1" applyBorder="1" applyAlignment="1"/>
    <xf numFmtId="0" fontId="1" fillId="0" borderId="54" xfId="2" applyFill="1" applyBorder="1" applyAlignment="1"/>
    <xf numFmtId="0" fontId="1" fillId="0" borderId="0" xfId="2" applyFill="1" applyBorder="1" applyAlignment="1"/>
    <xf numFmtId="0" fontId="1" fillId="0" borderId="55" xfId="2" applyFill="1" applyBorder="1" applyAlignment="1"/>
    <xf numFmtId="0" fontId="10" fillId="0" borderId="56" xfId="2" applyFont="1" applyFill="1" applyBorder="1" applyAlignment="1" applyProtection="1">
      <alignment horizontal="center" vertical="center" wrapText="1"/>
    </xf>
    <xf numFmtId="0" fontId="10" fillId="0" borderId="52" xfId="2" applyFont="1" applyFill="1" applyBorder="1" applyAlignment="1" applyProtection="1">
      <alignment horizontal="center" vertical="center"/>
    </xf>
    <xf numFmtId="0" fontId="1" fillId="0" borderId="14" xfId="2" applyFill="1" applyBorder="1"/>
    <xf numFmtId="0" fontId="1" fillId="0" borderId="53" xfId="2" applyFill="1" applyBorder="1"/>
    <xf numFmtId="0" fontId="1" fillId="0" borderId="60" xfId="2" applyFill="1" applyBorder="1"/>
    <xf numFmtId="0" fontId="1" fillId="0" borderId="47" xfId="2" applyFill="1" applyBorder="1"/>
    <xf numFmtId="0" fontId="1" fillId="0" borderId="63" xfId="2" applyFill="1" applyBorder="1"/>
    <xf numFmtId="0" fontId="10" fillId="0" borderId="39" xfId="2" applyFont="1" applyFill="1" applyBorder="1" applyAlignment="1" applyProtection="1">
      <alignment horizontal="center" vertical="center"/>
    </xf>
    <xf numFmtId="0" fontId="1" fillId="0" borderId="62" xfId="2" applyFill="1" applyBorder="1"/>
    <xf numFmtId="0" fontId="1" fillId="3" borderId="41" xfId="2" applyFill="1" applyBorder="1" applyAlignment="1">
      <alignment horizontal="center" vertical="center" wrapText="1"/>
    </xf>
    <xf numFmtId="0" fontId="1" fillId="8" borderId="41" xfId="2" applyFill="1" applyBorder="1" applyAlignment="1">
      <alignment horizontal="center" vertical="center" wrapText="1"/>
    </xf>
    <xf numFmtId="0" fontId="21" fillId="7" borderId="4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0" fillId="0" borderId="0" xfId="2" applyNumberFormat="1" applyFont="1" applyAlignment="1">
      <alignment horizontal="justify" vertical="center" wrapText="1"/>
    </xf>
    <xf numFmtId="0" fontId="1" fillId="0" borderId="0" xfId="2" applyFont="1" applyAlignment="1">
      <alignment horizontal="justify" vertical="center" wrapText="1"/>
    </xf>
    <xf numFmtId="0" fontId="11" fillId="0" borderId="0" xfId="2" applyFont="1" applyAlignment="1">
      <alignment horizontal="center" vertical="center" wrapText="1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15" fillId="0" borderId="0" xfId="2" applyFont="1" applyAlignment="1">
      <alignment vertical="center" wrapText="1"/>
    </xf>
    <xf numFmtId="0" fontId="1" fillId="0" borderId="0" xfId="2"/>
    <xf numFmtId="0" fontId="10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10" fillId="0" borderId="0" xfId="2" applyFont="1" applyAlignment="1">
      <alignment horizontal="left"/>
    </xf>
    <xf numFmtId="0" fontId="1" fillId="0" borderId="0" xfId="2" applyAlignment="1"/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ual_3T_4 011_SEP_Actividad_Prioritaria_sept2004" xfId="1" xr:uid="{00000000-0005-0000-0000-000002000000}"/>
  </cellStyles>
  <dxfs count="34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254375" y="6740525"/>
          <a:ext cx="2984500" cy="1079500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6675" y="6759575"/>
          <a:ext cx="2768600" cy="1089025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21544" y="6881813"/>
          <a:ext cx="7546181" cy="1095375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66675</xdr:rowOff>
    </xdr:from>
    <xdr:to>
      <xdr:col>4</xdr:col>
      <xdr:colOff>9525</xdr:colOff>
      <xdr:row>32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80975" y="18914269"/>
          <a:ext cx="5841206" cy="1100137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76"/>
  <sheetViews>
    <sheetView showGridLines="0" tabSelected="1" zoomScale="75" workbookViewId="0">
      <selection activeCell="J40" sqref="J40"/>
    </sheetView>
  </sheetViews>
  <sheetFormatPr baseColWidth="10" defaultColWidth="7.85546875" defaultRowHeight="12.75"/>
  <cols>
    <col min="1" max="1" width="39.7109375" style="8" customWidth="1"/>
    <col min="2" max="2" width="14.42578125" style="8" customWidth="1"/>
    <col min="3" max="3" width="14.28515625" style="8" customWidth="1"/>
    <col min="4" max="4" width="1" style="8" customWidth="1"/>
    <col min="5" max="5" width="18.42578125" style="8" customWidth="1"/>
    <col min="6" max="6" width="14.42578125" style="8" customWidth="1"/>
    <col min="7" max="7" width="17.85546875" style="8" customWidth="1"/>
    <col min="8" max="8" width="15.7109375" style="8" customWidth="1"/>
    <col min="9" max="10" width="11.42578125" style="8" customWidth="1"/>
    <col min="11" max="11" width="1" style="8" customWidth="1"/>
    <col min="12" max="12" width="15.7109375" style="8" customWidth="1"/>
    <col min="13" max="16384" width="7.85546875" style="8"/>
  </cols>
  <sheetData>
    <row r="1" spans="1:15" ht="22.5" customHeight="1">
      <c r="A1" s="274" t="s">
        <v>151</v>
      </c>
      <c r="B1" s="275"/>
      <c r="C1" s="275"/>
      <c r="D1" s="275"/>
      <c r="E1" s="275"/>
      <c r="F1" s="275"/>
      <c r="G1" s="275"/>
      <c r="H1" s="275"/>
      <c r="I1" s="275"/>
      <c r="J1" s="275"/>
      <c r="K1" s="19"/>
      <c r="L1" s="18"/>
      <c r="O1" s="20"/>
    </row>
    <row r="2" spans="1:15" ht="29.25" customHeight="1">
      <c r="A2" s="122" t="s">
        <v>178</v>
      </c>
      <c r="B2" s="143"/>
      <c r="C2" s="143"/>
      <c r="D2" s="143"/>
      <c r="E2" s="143"/>
      <c r="F2" s="143"/>
      <c r="G2" s="144"/>
      <c r="H2" s="144"/>
      <c r="I2" s="18"/>
      <c r="J2" s="18"/>
      <c r="K2" s="19"/>
      <c r="L2" s="18"/>
    </row>
    <row r="3" spans="1:15" ht="13.5">
      <c r="A3" s="21" t="s">
        <v>0</v>
      </c>
      <c r="B3" s="22"/>
      <c r="C3" s="22"/>
      <c r="D3" s="22"/>
      <c r="E3" s="22"/>
      <c r="F3" s="22"/>
      <c r="G3" s="18"/>
      <c r="H3" s="18"/>
      <c r="I3" s="18"/>
      <c r="J3" s="18"/>
      <c r="K3" s="22"/>
      <c r="L3" s="18"/>
    </row>
    <row r="4" spans="1:15" ht="13.5" thickBot="1">
      <c r="A4" s="72"/>
      <c r="C4" s="23"/>
      <c r="D4" s="23"/>
      <c r="E4" s="24"/>
      <c r="F4" s="24"/>
      <c r="K4" s="23"/>
    </row>
    <row r="5" spans="1:15" ht="17.25" customHeight="1">
      <c r="A5" s="287" t="s">
        <v>1</v>
      </c>
      <c r="B5" s="276" t="s">
        <v>2</v>
      </c>
      <c r="C5" s="280"/>
      <c r="D5" s="55"/>
      <c r="E5" s="283" t="s">
        <v>3</v>
      </c>
      <c r="F5" s="284"/>
      <c r="G5" s="56" t="s">
        <v>4</v>
      </c>
      <c r="H5" s="148"/>
      <c r="I5" s="276" t="s">
        <v>5</v>
      </c>
      <c r="J5" s="277"/>
      <c r="K5" s="55"/>
      <c r="L5" s="57" t="s">
        <v>6</v>
      </c>
    </row>
    <row r="6" spans="1:15" ht="15.75" customHeight="1" thickBot="1">
      <c r="A6" s="288"/>
      <c r="B6" s="281"/>
      <c r="C6" s="282"/>
      <c r="D6" s="55"/>
      <c r="E6" s="285"/>
      <c r="F6" s="286"/>
      <c r="G6" s="290" t="s">
        <v>7</v>
      </c>
      <c r="H6" s="291"/>
      <c r="I6" s="278"/>
      <c r="J6" s="279"/>
      <c r="K6" s="55"/>
      <c r="L6" s="58" t="s">
        <v>8</v>
      </c>
    </row>
    <row r="7" spans="1:15" ht="17.25" customHeight="1" thickBot="1">
      <c r="A7" s="288"/>
      <c r="B7" s="52" t="s">
        <v>9</v>
      </c>
      <c r="C7" s="59" t="s">
        <v>10</v>
      </c>
      <c r="D7" s="60"/>
      <c r="E7" s="61" t="s">
        <v>11</v>
      </c>
      <c r="F7" s="59" t="s">
        <v>12</v>
      </c>
      <c r="G7" s="61" t="s">
        <v>13</v>
      </c>
      <c r="H7" s="59" t="s">
        <v>14</v>
      </c>
      <c r="I7" s="62" t="s">
        <v>15</v>
      </c>
      <c r="J7" s="63" t="s">
        <v>16</v>
      </c>
      <c r="K7" s="55"/>
      <c r="L7" s="64" t="s">
        <v>10</v>
      </c>
    </row>
    <row r="8" spans="1:15" ht="13.5" thickBot="1">
      <c r="A8" s="289"/>
      <c r="B8" s="65" t="s">
        <v>17</v>
      </c>
      <c r="C8" s="66" t="s">
        <v>18</v>
      </c>
      <c r="D8" s="60"/>
      <c r="E8" s="65" t="s">
        <v>19</v>
      </c>
      <c r="F8" s="66" t="s">
        <v>20</v>
      </c>
      <c r="G8" s="66" t="s">
        <v>21</v>
      </c>
      <c r="H8" s="66" t="s">
        <v>22</v>
      </c>
      <c r="I8" s="67" t="s">
        <v>23</v>
      </c>
      <c r="J8" s="68" t="s">
        <v>23</v>
      </c>
      <c r="K8" s="60"/>
      <c r="L8" s="69" t="s">
        <v>24</v>
      </c>
    </row>
    <row r="9" spans="1:15">
      <c r="A9" s="70"/>
      <c r="B9" s="149"/>
      <c r="C9" s="149"/>
      <c r="D9" s="150"/>
      <c r="E9" s="149"/>
      <c r="F9" s="151"/>
      <c r="G9" s="152"/>
      <c r="H9" s="153"/>
      <c r="I9" s="154"/>
      <c r="J9" s="155"/>
      <c r="K9" s="150"/>
      <c r="L9" s="152"/>
    </row>
    <row r="10" spans="1:15" ht="15.75">
      <c r="A10" s="88" t="s">
        <v>25</v>
      </c>
      <c r="B10" s="107">
        <f>+SUM(B11:B14)</f>
        <v>413.40000000000003</v>
      </c>
      <c r="C10" s="107">
        <f>+SUM(C11:C14)</f>
        <v>421.7</v>
      </c>
      <c r="D10" s="107"/>
      <c r="E10" s="107">
        <f>+SUM(E11:E14)</f>
        <v>199.89999999999998</v>
      </c>
      <c r="F10" s="107">
        <f>+SUM(F11:F14)</f>
        <v>172.1</v>
      </c>
      <c r="G10" s="108">
        <f>+F10-E10</f>
        <v>-27.799999999999983</v>
      </c>
      <c r="H10" s="109">
        <f>+(G10/E10)*100</f>
        <v>-13.906953476738362</v>
      </c>
      <c r="I10" s="77">
        <f t="shared" ref="I10:I27" si="0">+H10</f>
        <v>-13.906953476738362</v>
      </c>
      <c r="J10" s="74">
        <f t="shared" ref="J10:J21" si="1">+H10</f>
        <v>-13.906953476738362</v>
      </c>
      <c r="K10" s="78"/>
      <c r="L10" s="124">
        <f>+(F10/C10)*100</f>
        <v>40.811003082760259</v>
      </c>
      <c r="N10" s="26"/>
    </row>
    <row r="11" spans="1:15" ht="15">
      <c r="A11" s="156" t="s">
        <v>26</v>
      </c>
      <c r="B11" s="100">
        <v>326.89999999999998</v>
      </c>
      <c r="C11" s="100">
        <v>335.2</v>
      </c>
      <c r="D11" s="101"/>
      <c r="E11" s="100">
        <v>162.6</v>
      </c>
      <c r="F11" s="100">
        <v>147.19999999999999</v>
      </c>
      <c r="G11" s="133">
        <f t="shared" ref="G11:G27" si="2">+F11-E11</f>
        <v>-15.400000000000006</v>
      </c>
      <c r="H11" s="73">
        <f t="shared" ref="H11:H27" si="3">+(G11/E11)*100</f>
        <v>-9.4710947109471135</v>
      </c>
      <c r="I11" s="77">
        <f t="shared" si="0"/>
        <v>-9.4710947109471135</v>
      </c>
      <c r="J11" s="74">
        <f t="shared" si="1"/>
        <v>-9.4710947109471135</v>
      </c>
      <c r="K11" s="79"/>
      <c r="L11" s="125">
        <f t="shared" ref="L11:L27" si="4">+(F11/C11)*100</f>
        <v>43.914081145584724</v>
      </c>
      <c r="M11" s="25"/>
      <c r="N11" s="26"/>
    </row>
    <row r="12" spans="1:15" ht="15">
      <c r="A12" s="156" t="s">
        <v>27</v>
      </c>
      <c r="B12" s="100">
        <v>11.6</v>
      </c>
      <c r="C12" s="100">
        <v>12.1</v>
      </c>
      <c r="D12" s="101"/>
      <c r="E12" s="100">
        <v>5.0999999999999996</v>
      </c>
      <c r="F12" s="100">
        <v>2.2999999999999998</v>
      </c>
      <c r="G12" s="133">
        <f t="shared" si="2"/>
        <v>-2.8</v>
      </c>
      <c r="H12" s="73">
        <f t="shared" si="3"/>
        <v>-54.901960784313729</v>
      </c>
      <c r="I12" s="77">
        <f t="shared" si="0"/>
        <v>-54.901960784313729</v>
      </c>
      <c r="J12" s="74">
        <f t="shared" si="1"/>
        <v>-54.901960784313729</v>
      </c>
      <c r="K12" s="79"/>
      <c r="L12" s="125">
        <f t="shared" si="4"/>
        <v>19.008264462809915</v>
      </c>
      <c r="M12" s="26"/>
      <c r="N12" s="26"/>
    </row>
    <row r="13" spans="1:15" ht="15">
      <c r="A13" s="156" t="s">
        <v>28</v>
      </c>
      <c r="B13" s="100">
        <v>67.599999999999994</v>
      </c>
      <c r="C13" s="100">
        <v>67.099999999999994</v>
      </c>
      <c r="D13" s="101"/>
      <c r="E13" s="100">
        <v>29</v>
      </c>
      <c r="F13" s="100">
        <v>20.6</v>
      </c>
      <c r="G13" s="133">
        <f t="shared" si="2"/>
        <v>-8.3999999999999986</v>
      </c>
      <c r="H13" s="73">
        <f t="shared" si="3"/>
        <v>-28.965517241379306</v>
      </c>
      <c r="I13" s="77">
        <f t="shared" si="0"/>
        <v>-28.965517241379306</v>
      </c>
      <c r="J13" s="74">
        <f t="shared" si="1"/>
        <v>-28.965517241379306</v>
      </c>
      <c r="K13" s="79"/>
      <c r="L13" s="125">
        <f t="shared" si="4"/>
        <v>30.700447093889721</v>
      </c>
      <c r="M13" s="26"/>
      <c r="N13" s="26"/>
    </row>
    <row r="14" spans="1:15" ht="15">
      <c r="A14" s="156" t="s">
        <v>29</v>
      </c>
      <c r="B14" s="100">
        <v>7.3</v>
      </c>
      <c r="C14" s="100">
        <v>7.3</v>
      </c>
      <c r="D14" s="101"/>
      <c r="E14" s="100">
        <v>3.2</v>
      </c>
      <c r="F14" s="100">
        <v>2</v>
      </c>
      <c r="G14" s="133">
        <f t="shared" si="2"/>
        <v>-1.2000000000000002</v>
      </c>
      <c r="H14" s="73">
        <f t="shared" si="3"/>
        <v>-37.500000000000007</v>
      </c>
      <c r="I14" s="77">
        <f t="shared" si="0"/>
        <v>-37.500000000000007</v>
      </c>
      <c r="J14" s="74">
        <f>+H14</f>
        <v>-37.500000000000007</v>
      </c>
      <c r="K14" s="79"/>
      <c r="L14" s="125">
        <f t="shared" si="4"/>
        <v>27.397260273972602</v>
      </c>
      <c r="M14" s="26"/>
      <c r="N14" s="26"/>
    </row>
    <row r="15" spans="1:15" ht="21" customHeight="1">
      <c r="A15" s="71"/>
      <c r="B15" s="100"/>
      <c r="C15" s="100"/>
      <c r="D15" s="101"/>
      <c r="E15" s="100"/>
      <c r="F15" s="100"/>
      <c r="G15" s="108"/>
      <c r="H15" s="73"/>
      <c r="I15" s="77"/>
      <c r="J15" s="74"/>
      <c r="K15" s="79"/>
      <c r="L15" s="125"/>
      <c r="N15" s="26"/>
    </row>
    <row r="16" spans="1:15" ht="15.75">
      <c r="A16" s="88" t="s">
        <v>30</v>
      </c>
      <c r="B16" s="110">
        <f>+SUM(B17+B21)</f>
        <v>0</v>
      </c>
      <c r="C16" s="110">
        <f>+SUM(C17+C21)</f>
        <v>0</v>
      </c>
      <c r="D16" s="110">
        <f>+SUM(D17+D21)</f>
        <v>0</v>
      </c>
      <c r="E16" s="110">
        <f>+SUM(E17+E21)</f>
        <v>0</v>
      </c>
      <c r="F16" s="110">
        <f>+SUM(F17+F21)</f>
        <v>0</v>
      </c>
      <c r="G16" s="108">
        <f t="shared" si="2"/>
        <v>0</v>
      </c>
      <c r="H16" s="109">
        <v>0</v>
      </c>
      <c r="I16" s="77">
        <f t="shared" si="0"/>
        <v>0</v>
      </c>
      <c r="J16" s="74">
        <f t="shared" si="1"/>
        <v>0</v>
      </c>
      <c r="K16" s="79"/>
      <c r="L16" s="82">
        <v>0</v>
      </c>
      <c r="N16" s="26"/>
    </row>
    <row r="17" spans="1:14" ht="15.75">
      <c r="A17" s="71" t="s">
        <v>31</v>
      </c>
      <c r="B17" s="110">
        <f>+SUM(B18:B20)</f>
        <v>0</v>
      </c>
      <c r="C17" s="110">
        <f>+SUM(C18:C20)</f>
        <v>0</v>
      </c>
      <c r="D17" s="110"/>
      <c r="E17" s="110">
        <f>+SUM(E18:E20)</f>
        <v>0</v>
      </c>
      <c r="F17" s="110">
        <f>+SUM(F18:F20)</f>
        <v>0</v>
      </c>
      <c r="G17" s="108">
        <f t="shared" si="2"/>
        <v>0</v>
      </c>
      <c r="H17" s="73">
        <v>0</v>
      </c>
      <c r="I17" s="77">
        <f t="shared" si="0"/>
        <v>0</v>
      </c>
      <c r="J17" s="74">
        <f t="shared" si="1"/>
        <v>0</v>
      </c>
      <c r="K17" s="79"/>
      <c r="L17" s="125">
        <v>0</v>
      </c>
      <c r="N17" s="26"/>
    </row>
    <row r="18" spans="1:14" ht="15">
      <c r="A18" s="156" t="s">
        <v>32</v>
      </c>
      <c r="B18" s="116">
        <v>0</v>
      </c>
      <c r="C18" s="116">
        <v>0</v>
      </c>
      <c r="D18" s="101"/>
      <c r="E18" s="100">
        <v>0</v>
      </c>
      <c r="F18" s="100">
        <v>0</v>
      </c>
      <c r="G18" s="133">
        <f t="shared" si="2"/>
        <v>0</v>
      </c>
      <c r="H18" s="73">
        <v>0</v>
      </c>
      <c r="I18" s="77">
        <f t="shared" si="0"/>
        <v>0</v>
      </c>
      <c r="J18" s="74">
        <f t="shared" si="1"/>
        <v>0</v>
      </c>
      <c r="K18" s="79">
        <v>0</v>
      </c>
      <c r="L18" s="125">
        <v>0</v>
      </c>
      <c r="M18" s="26"/>
      <c r="N18" s="26"/>
    </row>
    <row r="19" spans="1:14" ht="15">
      <c r="A19" s="156" t="s">
        <v>33</v>
      </c>
      <c r="B19" s="116">
        <v>0</v>
      </c>
      <c r="C19" s="116">
        <v>0</v>
      </c>
      <c r="D19" s="101"/>
      <c r="E19" s="100">
        <v>0</v>
      </c>
      <c r="F19" s="100">
        <v>0</v>
      </c>
      <c r="G19" s="133">
        <f t="shared" si="2"/>
        <v>0</v>
      </c>
      <c r="H19" s="73">
        <v>0</v>
      </c>
      <c r="I19" s="77">
        <f t="shared" si="0"/>
        <v>0</v>
      </c>
      <c r="J19" s="74">
        <f t="shared" si="1"/>
        <v>0</v>
      </c>
      <c r="K19" s="79"/>
      <c r="L19" s="125">
        <v>0</v>
      </c>
      <c r="M19" s="26"/>
      <c r="N19" s="26"/>
    </row>
    <row r="20" spans="1:14" ht="15">
      <c r="A20" s="156" t="s">
        <v>29</v>
      </c>
      <c r="B20" s="116">
        <v>0</v>
      </c>
      <c r="C20" s="100">
        <v>0</v>
      </c>
      <c r="D20" s="101"/>
      <c r="E20" s="100">
        <v>0</v>
      </c>
      <c r="F20" s="100">
        <v>0</v>
      </c>
      <c r="G20" s="133">
        <f t="shared" si="2"/>
        <v>0</v>
      </c>
      <c r="H20" s="73">
        <v>0</v>
      </c>
      <c r="I20" s="77">
        <f t="shared" si="0"/>
        <v>0</v>
      </c>
      <c r="J20" s="74"/>
      <c r="K20" s="79"/>
      <c r="L20" s="125">
        <v>0</v>
      </c>
      <c r="M20" s="26"/>
      <c r="N20" s="26"/>
    </row>
    <row r="21" spans="1:14" s="131" customFormat="1" ht="24.75" customHeight="1">
      <c r="A21" s="127" t="s">
        <v>34</v>
      </c>
      <c r="B21" s="128"/>
      <c r="C21" s="129"/>
      <c r="D21" s="130"/>
      <c r="E21" s="129"/>
      <c r="F21" s="129"/>
      <c r="G21" s="133"/>
      <c r="H21" s="109"/>
      <c r="I21" s="77">
        <f t="shared" si="0"/>
        <v>0</v>
      </c>
      <c r="J21" s="74">
        <f t="shared" si="1"/>
        <v>0</v>
      </c>
      <c r="K21" s="79"/>
      <c r="L21" s="82"/>
      <c r="N21" s="132"/>
    </row>
    <row r="22" spans="1:14" ht="14.25" customHeight="1">
      <c r="A22" s="71"/>
      <c r="B22" s="100"/>
      <c r="C22" s="100"/>
      <c r="D22" s="101"/>
      <c r="E22" s="100"/>
      <c r="F22" s="100"/>
      <c r="G22" s="108"/>
      <c r="H22" s="73"/>
      <c r="I22" s="77"/>
      <c r="J22" s="74"/>
      <c r="K22" s="79"/>
      <c r="L22" s="125"/>
      <c r="N22" s="26"/>
    </row>
    <row r="23" spans="1:14" ht="15.75">
      <c r="A23" s="87" t="s">
        <v>35</v>
      </c>
      <c r="B23" s="111">
        <f>+SUM(B24:B25)</f>
        <v>0</v>
      </c>
      <c r="C23" s="111">
        <f>+SUM(C24:C25)</f>
        <v>0</v>
      </c>
      <c r="D23" s="111"/>
      <c r="E23" s="111">
        <f>+SUM(E24:E25)</f>
        <v>0</v>
      </c>
      <c r="F23" s="111">
        <f>+SUM(F24:F25)</f>
        <v>11.8</v>
      </c>
      <c r="G23" s="108">
        <f t="shared" si="2"/>
        <v>11.8</v>
      </c>
      <c r="H23" s="109">
        <v>0</v>
      </c>
      <c r="I23" s="77">
        <f t="shared" si="0"/>
        <v>0</v>
      </c>
      <c r="J23" s="74">
        <f>+H23</f>
        <v>0</v>
      </c>
      <c r="K23" s="79"/>
      <c r="L23" s="82">
        <v>0</v>
      </c>
      <c r="N23" s="26"/>
    </row>
    <row r="24" spans="1:14" ht="15">
      <c r="A24" s="156" t="s">
        <v>36</v>
      </c>
      <c r="B24" s="100">
        <v>0</v>
      </c>
      <c r="C24" s="100">
        <v>0</v>
      </c>
      <c r="D24" s="101"/>
      <c r="E24" s="100">
        <v>0</v>
      </c>
      <c r="F24" s="100">
        <v>5.2</v>
      </c>
      <c r="G24" s="133">
        <f t="shared" si="2"/>
        <v>5.2</v>
      </c>
      <c r="H24" s="73">
        <v>0</v>
      </c>
      <c r="I24" s="77">
        <f t="shared" si="0"/>
        <v>0</v>
      </c>
      <c r="J24" s="74">
        <f>+H24</f>
        <v>0</v>
      </c>
      <c r="K24" s="79"/>
      <c r="L24" s="125">
        <v>0</v>
      </c>
      <c r="M24" s="25"/>
      <c r="N24" s="26"/>
    </row>
    <row r="25" spans="1:14" ht="15">
      <c r="A25" s="156" t="s">
        <v>37</v>
      </c>
      <c r="B25" s="100">
        <v>0</v>
      </c>
      <c r="C25" s="100">
        <v>0</v>
      </c>
      <c r="D25" s="101"/>
      <c r="E25" s="100">
        <v>0</v>
      </c>
      <c r="F25" s="100">
        <v>6.6</v>
      </c>
      <c r="G25" s="133">
        <f t="shared" si="2"/>
        <v>6.6</v>
      </c>
      <c r="H25" s="73">
        <v>0</v>
      </c>
      <c r="I25" s="77">
        <f t="shared" si="0"/>
        <v>0</v>
      </c>
      <c r="J25" s="74">
        <f>+H25</f>
        <v>0</v>
      </c>
      <c r="K25" s="79"/>
      <c r="L25" s="125">
        <v>0</v>
      </c>
      <c r="M25" s="26"/>
      <c r="N25" s="26"/>
    </row>
    <row r="26" spans="1:14" ht="16.5" thickBot="1">
      <c r="A26" s="70"/>
      <c r="B26" s="75"/>
      <c r="C26" s="75"/>
      <c r="D26" s="76"/>
      <c r="E26" s="75"/>
      <c r="F26" s="75"/>
      <c r="G26" s="108"/>
      <c r="H26" s="80"/>
      <c r="I26" s="77"/>
      <c r="J26" s="74"/>
      <c r="K26" s="78"/>
      <c r="L26" s="126"/>
      <c r="N26" s="26"/>
    </row>
    <row r="27" spans="1:14" ht="19.7" customHeight="1" thickTop="1" thickBot="1">
      <c r="A27" s="81" t="s">
        <v>38</v>
      </c>
      <c r="B27" s="27">
        <f>+B10+B16+B23</f>
        <v>413.40000000000003</v>
      </c>
      <c r="C27" s="28">
        <f>+C10+C16+C23</f>
        <v>421.7</v>
      </c>
      <c r="D27" s="82"/>
      <c r="E27" s="28">
        <f>+E10+E16+E23</f>
        <v>199.89999999999998</v>
      </c>
      <c r="F27" s="28">
        <f>+F10+F16+F23</f>
        <v>183.9</v>
      </c>
      <c r="G27" s="28">
        <f t="shared" si="2"/>
        <v>-15.999999999999972</v>
      </c>
      <c r="H27" s="28">
        <f t="shared" si="3"/>
        <v>-8.0040020010004866</v>
      </c>
      <c r="I27" s="83">
        <f t="shared" si="0"/>
        <v>-8.0040020010004866</v>
      </c>
      <c r="J27" s="30">
        <f>+H27</f>
        <v>-8.0040020010004866</v>
      </c>
      <c r="K27" s="29"/>
      <c r="L27" s="28">
        <f t="shared" si="4"/>
        <v>43.609200853687454</v>
      </c>
      <c r="M27" s="31"/>
      <c r="N27" s="26"/>
    </row>
    <row r="28" spans="1:14">
      <c r="A28" s="32" t="s">
        <v>39</v>
      </c>
      <c r="B28" s="33"/>
      <c r="C28" s="33"/>
      <c r="D28" s="34"/>
      <c r="E28" s="33"/>
      <c r="F28" s="33"/>
      <c r="G28" s="33"/>
      <c r="H28" s="33"/>
      <c r="I28" s="33"/>
      <c r="J28" s="33"/>
      <c r="K28" s="34"/>
      <c r="L28" s="33"/>
    </row>
    <row r="29" spans="1:14">
      <c r="A29" s="12" t="s">
        <v>40</v>
      </c>
      <c r="B29" s="33"/>
      <c r="C29" s="35"/>
      <c r="D29" s="34"/>
      <c r="E29" s="33"/>
      <c r="F29" s="33"/>
      <c r="G29" s="33"/>
      <c r="H29" s="33"/>
      <c r="I29" s="33"/>
      <c r="J29" s="33"/>
      <c r="K29" s="33"/>
      <c r="L29" s="34"/>
      <c r="M29" s="33"/>
    </row>
    <row r="30" spans="1:14" ht="7.5" customHeight="1">
      <c r="A30" s="84"/>
      <c r="B30" s="157"/>
      <c r="C30" s="157"/>
      <c r="D30" s="157"/>
      <c r="E30" s="157"/>
      <c r="F30" s="157"/>
      <c r="G30" s="157"/>
      <c r="H30" s="157"/>
      <c r="I30" s="157"/>
      <c r="J30" s="157"/>
      <c r="K30" s="34"/>
      <c r="L30" s="33"/>
    </row>
    <row r="31" spans="1:14" ht="1.5" customHeight="1">
      <c r="A31" s="84"/>
      <c r="B31" s="38"/>
      <c r="C31" s="38"/>
      <c r="D31" s="38"/>
      <c r="E31" s="38"/>
      <c r="F31" s="38"/>
      <c r="L31" s="36"/>
    </row>
    <row r="32" spans="1:14" ht="15" customHeight="1">
      <c r="A32" s="37" t="s">
        <v>41</v>
      </c>
      <c r="B32" s="38"/>
      <c r="C32" s="38"/>
      <c r="D32" s="39"/>
      <c r="E32" s="38"/>
      <c r="F32" s="38"/>
      <c r="L32" s="36"/>
    </row>
    <row r="33" spans="1:12" ht="19.5" customHeight="1">
      <c r="A33" s="40" t="s">
        <v>42</v>
      </c>
      <c r="C33" s="41" t="s">
        <v>43</v>
      </c>
      <c r="D33" s="36"/>
      <c r="L33" s="36"/>
    </row>
    <row r="34" spans="1:12">
      <c r="A34" s="158"/>
      <c r="D34" s="36"/>
      <c r="L34" s="36"/>
    </row>
    <row r="35" spans="1:12">
      <c r="D35" s="36"/>
      <c r="L35" s="36"/>
    </row>
    <row r="36" spans="1:12">
      <c r="D36" s="36"/>
      <c r="L36" s="36"/>
    </row>
    <row r="37" spans="1:12">
      <c r="A37" s="158"/>
      <c r="D37" s="36"/>
      <c r="E37" s="42"/>
      <c r="F37" s="42"/>
      <c r="G37" s="42"/>
      <c r="L37" s="36"/>
    </row>
    <row r="38" spans="1:12">
      <c r="A38" s="158"/>
      <c r="D38" s="36"/>
      <c r="E38" s="42"/>
      <c r="F38" s="42"/>
      <c r="G38" s="42"/>
      <c r="L38" s="36"/>
    </row>
    <row r="39" spans="1:12">
      <c r="A39" s="158"/>
      <c r="D39" s="36"/>
      <c r="E39" s="42"/>
      <c r="F39" s="42"/>
      <c r="G39" s="42"/>
      <c r="L39" s="36"/>
    </row>
    <row r="40" spans="1:12">
      <c r="A40" s="158"/>
      <c r="D40" s="36"/>
      <c r="E40" s="42"/>
      <c r="F40" s="42"/>
      <c r="G40" s="42"/>
      <c r="L40" s="36"/>
    </row>
    <row r="41" spans="1:12">
      <c r="A41" s="8" t="s">
        <v>44</v>
      </c>
      <c r="D41" s="36"/>
      <c r="E41" s="42"/>
      <c r="F41" s="42"/>
      <c r="G41" s="42"/>
      <c r="L41" s="36"/>
    </row>
    <row r="42" spans="1:12">
      <c r="D42" s="36"/>
      <c r="E42" s="42"/>
      <c r="F42" s="42"/>
      <c r="G42" s="42"/>
      <c r="K42" s="36"/>
    </row>
    <row r="43" spans="1:12">
      <c r="D43" s="36"/>
      <c r="E43" s="42"/>
      <c r="F43" s="43"/>
      <c r="G43" s="42"/>
      <c r="K43" s="36"/>
    </row>
    <row r="44" spans="1:12">
      <c r="D44" s="36"/>
      <c r="E44" s="42"/>
      <c r="F44" s="42"/>
      <c r="G44" s="42"/>
      <c r="K44" s="36"/>
    </row>
    <row r="45" spans="1:12">
      <c r="D45" s="14"/>
      <c r="E45" s="42"/>
      <c r="F45" s="42"/>
      <c r="G45" s="42"/>
      <c r="K45" s="14"/>
    </row>
    <row r="46" spans="1:12">
      <c r="D46" s="14"/>
      <c r="K46" s="14"/>
    </row>
    <row r="47" spans="1:12">
      <c r="D47" s="14"/>
      <c r="K47" s="14"/>
    </row>
    <row r="48" spans="1:12">
      <c r="D48" s="14"/>
      <c r="K48" s="14"/>
    </row>
    <row r="49" spans="4:11">
      <c r="D49" s="14"/>
      <c r="K49" s="14"/>
    </row>
    <row r="50" spans="4:11">
      <c r="D50" s="14"/>
      <c r="K50" s="14"/>
    </row>
    <row r="51" spans="4:11">
      <c r="D51" s="14"/>
      <c r="K51" s="14"/>
    </row>
    <row r="52" spans="4:11">
      <c r="D52" s="14"/>
      <c r="K52" s="14"/>
    </row>
    <row r="53" spans="4:11">
      <c r="D53" s="14"/>
      <c r="K53" s="14"/>
    </row>
    <row r="54" spans="4:11">
      <c r="D54" s="14"/>
      <c r="K54" s="14"/>
    </row>
    <row r="55" spans="4:11">
      <c r="D55" s="14"/>
      <c r="K55" s="14"/>
    </row>
    <row r="56" spans="4:11">
      <c r="D56" s="14"/>
      <c r="K56" s="14"/>
    </row>
    <row r="57" spans="4:11">
      <c r="D57" s="14"/>
      <c r="K57" s="14"/>
    </row>
    <row r="58" spans="4:11">
      <c r="D58" s="14"/>
      <c r="K58" s="14"/>
    </row>
    <row r="59" spans="4:11">
      <c r="D59" s="14"/>
      <c r="K59" s="14"/>
    </row>
    <row r="60" spans="4:11">
      <c r="D60" s="14"/>
      <c r="K60" s="14"/>
    </row>
    <row r="61" spans="4:11">
      <c r="D61" s="14"/>
      <c r="K61" s="14"/>
    </row>
    <row r="62" spans="4:11">
      <c r="D62" s="14"/>
      <c r="K62" s="14"/>
    </row>
    <row r="63" spans="4:11">
      <c r="D63" s="14"/>
      <c r="K63" s="14"/>
    </row>
    <row r="64" spans="4:11">
      <c r="D64" s="14"/>
      <c r="K64" s="14"/>
    </row>
    <row r="65" spans="4:11">
      <c r="D65" s="14"/>
      <c r="K65" s="14"/>
    </row>
    <row r="66" spans="4:11">
      <c r="D66" s="14"/>
      <c r="K66" s="14"/>
    </row>
    <row r="67" spans="4:11">
      <c r="D67" s="14"/>
      <c r="K67" s="14"/>
    </row>
    <row r="68" spans="4:11">
      <c r="D68" s="14"/>
      <c r="K68" s="14"/>
    </row>
    <row r="69" spans="4:11">
      <c r="D69" s="14"/>
      <c r="K69" s="14"/>
    </row>
    <row r="70" spans="4:11">
      <c r="D70" s="14"/>
      <c r="K70" s="14"/>
    </row>
    <row r="71" spans="4:11">
      <c r="D71" s="14"/>
      <c r="K71" s="14"/>
    </row>
    <row r="72" spans="4:11">
      <c r="D72" s="14"/>
      <c r="K72" s="14"/>
    </row>
    <row r="73" spans="4:11">
      <c r="D73" s="14"/>
      <c r="K73" s="14"/>
    </row>
    <row r="74" spans="4:11">
      <c r="D74" s="14"/>
      <c r="K74" s="14"/>
    </row>
    <row r="75" spans="4:11">
      <c r="D75" s="14"/>
      <c r="K75" s="14"/>
    </row>
    <row r="76" spans="4:11">
      <c r="D76" s="14"/>
      <c r="K76" s="14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33" priority="1" stopIfTrue="1" operator="between">
      <formula>-0.0001</formula>
      <formula>-5</formula>
    </cfRule>
    <cfRule type="cellIs" dxfId="32" priority="2" stopIfTrue="1" operator="between">
      <formula>-5.1</formula>
      <formula>-10.1</formula>
    </cfRule>
    <cfRule type="cellIs" dxfId="31" priority="3" stopIfTrue="1" operator="lessThan">
      <formula>-10.1</formula>
    </cfRule>
  </conditionalFormatting>
  <conditionalFormatting sqref="J10:J27">
    <cfRule type="cellIs" dxfId="30" priority="4" stopIfTrue="1" operator="between">
      <formula>0.01</formula>
      <formula>5</formula>
    </cfRule>
    <cfRule type="cellIs" dxfId="29" priority="5" stopIfTrue="1" operator="between">
      <formula>5.1</formula>
      <formula>10.1</formula>
    </cfRule>
    <cfRule type="cellIs" dxfId="28" priority="6" stopIfTrue="1" operator="greaterThan">
      <formula>10.1</formula>
    </cfRule>
  </conditionalFormatting>
  <printOptions horizontalCentered="1" verticalCentered="1"/>
  <pageMargins left="0.19685039370078741" right="0" top="0.47244094488188981" bottom="0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U55"/>
  <sheetViews>
    <sheetView showGridLines="0" zoomScale="80" zoomScaleNormal="80" workbookViewId="0">
      <pane xSplit="2" ySplit="7" topLeftCell="C35" activePane="bottomRight" state="frozen"/>
      <selection pane="topRight" activeCell="A29" sqref="A29"/>
      <selection pane="bottomLeft" activeCell="A29" sqref="A29"/>
      <selection pane="bottomRight" sqref="A1:N47"/>
    </sheetView>
  </sheetViews>
  <sheetFormatPr baseColWidth="10" defaultColWidth="11.42578125" defaultRowHeight="12.75"/>
  <cols>
    <col min="1" max="2" width="7.7109375" style="3" customWidth="1"/>
    <col min="3" max="3" width="52.28515625" style="3" customWidth="1"/>
    <col min="4" max="4" width="19.85546875" style="3" customWidth="1"/>
    <col min="5" max="5" width="20" style="3" customWidth="1"/>
    <col min="6" max="6" width="14.7109375" style="3" customWidth="1"/>
    <col min="7" max="7" width="18" style="3" customWidth="1"/>
    <col min="8" max="11" width="14.7109375" style="3" customWidth="1"/>
    <col min="12" max="12" width="12.85546875" style="3" customWidth="1"/>
    <col min="13" max="14" width="10.7109375" style="3" customWidth="1"/>
    <col min="15" max="16384" width="11.42578125" style="3"/>
  </cols>
  <sheetData>
    <row r="1" spans="1:21" ht="15.75">
      <c r="A1" s="53"/>
      <c r="B1" s="16"/>
      <c r="C1" s="145" t="s">
        <v>170</v>
      </c>
      <c r="D1" s="44"/>
      <c r="E1" s="44"/>
      <c r="F1" s="44"/>
      <c r="G1" s="44"/>
      <c r="H1" s="44"/>
      <c r="I1" s="44"/>
      <c r="J1" s="44"/>
      <c r="K1" s="44"/>
      <c r="L1" s="44"/>
      <c r="M1" s="121" t="s">
        <v>45</v>
      </c>
      <c r="N1" s="159"/>
      <c r="O1" s="160"/>
      <c r="P1" s="160"/>
      <c r="Q1" s="160"/>
      <c r="R1" s="160"/>
      <c r="S1" s="160"/>
      <c r="T1" s="160"/>
      <c r="U1" s="160"/>
    </row>
    <row r="2" spans="1:21" ht="27" customHeight="1">
      <c r="A2" s="54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59"/>
      <c r="N2" s="159"/>
      <c r="O2" s="160"/>
      <c r="P2" s="160"/>
      <c r="Q2" s="160"/>
      <c r="R2" s="160"/>
      <c r="S2" s="160"/>
      <c r="T2" s="160"/>
      <c r="U2" s="160"/>
    </row>
    <row r="3" spans="1:21" ht="30.75" customHeight="1">
      <c r="A3" s="54"/>
      <c r="B3" s="17"/>
      <c r="C3" s="122" t="s">
        <v>179</v>
      </c>
      <c r="D3" s="142"/>
      <c r="E3" s="142"/>
      <c r="F3" s="142"/>
      <c r="G3" s="142"/>
      <c r="H3" s="142"/>
      <c r="I3" s="142"/>
      <c r="J3" s="142"/>
      <c r="K3" s="45"/>
      <c r="L3" s="17"/>
      <c r="M3" s="159"/>
      <c r="N3" s="159"/>
      <c r="O3" s="160"/>
      <c r="P3" s="160"/>
      <c r="Q3" s="160"/>
      <c r="R3" s="160"/>
      <c r="S3" s="160"/>
      <c r="T3" s="160"/>
      <c r="U3" s="160"/>
    </row>
    <row r="4" spans="1:21" ht="30" customHeight="1" thickBot="1">
      <c r="A4" s="46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159"/>
      <c r="N4" s="159"/>
      <c r="O4" s="160"/>
      <c r="P4" s="160"/>
      <c r="Q4" s="160"/>
      <c r="R4" s="160"/>
      <c r="S4" s="160"/>
      <c r="T4" s="160"/>
      <c r="U4" s="160"/>
    </row>
    <row r="5" spans="1:21" ht="13.5" thickBot="1">
      <c r="A5" s="303" t="s">
        <v>47</v>
      </c>
      <c r="B5" s="300" t="s">
        <v>48</v>
      </c>
      <c r="C5" s="300" t="s">
        <v>49</v>
      </c>
      <c r="D5" s="300" t="s">
        <v>50</v>
      </c>
      <c r="E5" s="296" t="s">
        <v>51</v>
      </c>
      <c r="F5" s="297"/>
      <c r="G5" s="296" t="s">
        <v>52</v>
      </c>
      <c r="H5" s="297"/>
      <c r="I5" s="296" t="s">
        <v>53</v>
      </c>
      <c r="J5" s="298"/>
      <c r="K5" s="48" t="s">
        <v>54</v>
      </c>
      <c r="L5" s="49"/>
      <c r="M5" s="50" t="s">
        <v>55</v>
      </c>
      <c r="N5" s="50"/>
      <c r="O5" s="160"/>
      <c r="P5" s="160"/>
      <c r="Q5" s="160"/>
      <c r="R5" s="160"/>
      <c r="S5" s="160"/>
      <c r="T5" s="160"/>
      <c r="U5" s="160"/>
    </row>
    <row r="6" spans="1:21">
      <c r="A6" s="304"/>
      <c r="B6" s="304"/>
      <c r="C6" s="304"/>
      <c r="D6" s="301"/>
      <c r="E6" s="299" t="s">
        <v>11</v>
      </c>
      <c r="F6" s="294" t="s">
        <v>12</v>
      </c>
      <c r="G6" s="299" t="s">
        <v>11</v>
      </c>
      <c r="H6" s="294" t="s">
        <v>12</v>
      </c>
      <c r="I6" s="299" t="s">
        <v>11</v>
      </c>
      <c r="J6" s="294" t="s">
        <v>12</v>
      </c>
      <c r="K6" s="299" t="s">
        <v>56</v>
      </c>
      <c r="L6" s="294" t="s">
        <v>57</v>
      </c>
      <c r="M6" s="292" t="s">
        <v>58</v>
      </c>
      <c r="N6" s="292" t="s">
        <v>59</v>
      </c>
      <c r="O6" s="160"/>
      <c r="P6" s="160"/>
      <c r="Q6" s="160"/>
      <c r="R6" s="160"/>
      <c r="S6" s="160"/>
      <c r="T6" s="160"/>
      <c r="U6" s="160"/>
    </row>
    <row r="7" spans="1:21" ht="13.5" thickBot="1">
      <c r="A7" s="305"/>
      <c r="B7" s="305"/>
      <c r="C7" s="305"/>
      <c r="D7" s="302"/>
      <c r="E7" s="281"/>
      <c r="F7" s="295"/>
      <c r="G7" s="281"/>
      <c r="H7" s="295"/>
      <c r="I7" s="281"/>
      <c r="J7" s="295"/>
      <c r="K7" s="281"/>
      <c r="L7" s="295"/>
      <c r="M7" s="293"/>
      <c r="N7" s="293"/>
      <c r="O7" s="160"/>
      <c r="P7" s="160"/>
      <c r="Q7" s="160"/>
      <c r="R7" s="160"/>
      <c r="S7" s="160"/>
      <c r="T7" s="160"/>
      <c r="U7" s="160"/>
    </row>
    <row r="8" spans="1:21" s="91" customFormat="1" ht="24" customHeight="1">
      <c r="A8" s="161" t="s">
        <v>173</v>
      </c>
      <c r="B8" s="162" t="s">
        <v>166</v>
      </c>
      <c r="C8" s="163" t="s">
        <v>152</v>
      </c>
      <c r="D8" s="164">
        <v>379.4</v>
      </c>
      <c r="E8" s="165">
        <v>180.8</v>
      </c>
      <c r="F8" s="166">
        <v>153</v>
      </c>
      <c r="G8" s="165">
        <v>0</v>
      </c>
      <c r="H8" s="167">
        <v>0</v>
      </c>
      <c r="I8" s="168">
        <f t="shared" ref="I8:I22" si="0">E8+G8</f>
        <v>180.8</v>
      </c>
      <c r="J8" s="169">
        <f t="shared" ref="J8:J22" si="1">F8+H8</f>
        <v>153</v>
      </c>
      <c r="K8" s="168">
        <f t="shared" ref="K8:K24" si="2">+J8-I8</f>
        <v>-27.800000000000011</v>
      </c>
      <c r="L8" s="170">
        <f t="shared" ref="L8:L24" si="3">IF(I8=0,0,(+K8/I8))</f>
        <v>-0.1537610619469027</v>
      </c>
      <c r="M8" s="89">
        <f t="shared" ref="M8:M27" si="4">+L8</f>
        <v>-0.1537610619469027</v>
      </c>
      <c r="N8" s="90">
        <f>+L8</f>
        <v>-0.1537610619469027</v>
      </c>
      <c r="O8" s="171"/>
      <c r="P8" s="171"/>
      <c r="Q8" s="172"/>
      <c r="R8" s="172"/>
      <c r="S8" s="172"/>
      <c r="T8" s="172"/>
      <c r="U8" s="172"/>
    </row>
    <row r="9" spans="1:21" s="94" customFormat="1" ht="24" customHeight="1">
      <c r="A9" s="161">
        <v>2</v>
      </c>
      <c r="B9" s="162" t="s">
        <v>172</v>
      </c>
      <c r="C9" s="163" t="s">
        <v>60</v>
      </c>
      <c r="D9" s="173">
        <v>40.299999999999997</v>
      </c>
      <c r="E9" s="174">
        <v>18.2</v>
      </c>
      <c r="F9" s="175">
        <v>18.2</v>
      </c>
      <c r="G9" s="176">
        <v>0</v>
      </c>
      <c r="H9" s="177">
        <v>0</v>
      </c>
      <c r="I9" s="174">
        <f t="shared" si="0"/>
        <v>18.2</v>
      </c>
      <c r="J9" s="178">
        <f t="shared" si="1"/>
        <v>18.2</v>
      </c>
      <c r="K9" s="179">
        <f t="shared" si="2"/>
        <v>0</v>
      </c>
      <c r="L9" s="170">
        <f t="shared" si="3"/>
        <v>0</v>
      </c>
      <c r="M9" s="92">
        <f t="shared" si="4"/>
        <v>0</v>
      </c>
      <c r="N9" s="93">
        <f>+L9</f>
        <v>0</v>
      </c>
      <c r="O9" s="180"/>
      <c r="P9" s="180"/>
      <c r="Q9" s="181"/>
      <c r="R9" s="181"/>
      <c r="S9" s="181"/>
      <c r="T9" s="181"/>
      <c r="U9" s="181"/>
    </row>
    <row r="10" spans="1:21" s="91" customFormat="1" ht="24" customHeight="1">
      <c r="A10" s="161" t="s">
        <v>171</v>
      </c>
      <c r="B10" s="162" t="s">
        <v>174</v>
      </c>
      <c r="C10" s="163" t="s">
        <v>61</v>
      </c>
      <c r="D10" s="173">
        <v>2</v>
      </c>
      <c r="E10" s="176">
        <v>0.9</v>
      </c>
      <c r="F10" s="175">
        <v>0.8</v>
      </c>
      <c r="G10" s="176">
        <v>0</v>
      </c>
      <c r="H10" s="175">
        <v>0</v>
      </c>
      <c r="I10" s="174">
        <f t="shared" si="0"/>
        <v>0.9</v>
      </c>
      <c r="J10" s="178">
        <f t="shared" si="1"/>
        <v>0.8</v>
      </c>
      <c r="K10" s="174">
        <f t="shared" si="2"/>
        <v>-9.9999999999999978E-2</v>
      </c>
      <c r="L10" s="170">
        <f t="shared" si="3"/>
        <v>-0.11111111111111108</v>
      </c>
      <c r="M10" s="95">
        <f t="shared" si="4"/>
        <v>-0.11111111111111108</v>
      </c>
      <c r="N10" s="93"/>
      <c r="O10" s="171"/>
      <c r="P10" s="171"/>
      <c r="Q10" s="172"/>
      <c r="R10" s="172"/>
      <c r="S10" s="172"/>
      <c r="T10" s="172"/>
      <c r="U10" s="172"/>
    </row>
    <row r="11" spans="1:21" s="91" customFormat="1" ht="24" customHeight="1">
      <c r="A11" s="161" t="s">
        <v>177</v>
      </c>
      <c r="B11" s="162" t="s">
        <v>175</v>
      </c>
      <c r="C11" s="163" t="s">
        <v>176</v>
      </c>
      <c r="D11" s="173">
        <v>0</v>
      </c>
      <c r="E11" s="176">
        <v>0</v>
      </c>
      <c r="F11" s="175">
        <v>5.2</v>
      </c>
      <c r="G11" s="176">
        <v>0</v>
      </c>
      <c r="H11" s="175">
        <v>6.6</v>
      </c>
      <c r="I11" s="174">
        <f t="shared" si="0"/>
        <v>0</v>
      </c>
      <c r="J11" s="178">
        <f t="shared" si="1"/>
        <v>11.8</v>
      </c>
      <c r="K11" s="174">
        <f t="shared" si="2"/>
        <v>11.8</v>
      </c>
      <c r="L11" s="182">
        <f t="shared" si="3"/>
        <v>0</v>
      </c>
      <c r="M11" s="95">
        <f t="shared" si="4"/>
        <v>0</v>
      </c>
      <c r="N11" s="96">
        <f t="shared" ref="N11:N27" si="5">+L11</f>
        <v>0</v>
      </c>
      <c r="O11" s="171"/>
      <c r="P11" s="171"/>
      <c r="Q11" s="172"/>
      <c r="R11" s="172"/>
      <c r="S11" s="172"/>
      <c r="T11" s="172"/>
      <c r="U11" s="172"/>
    </row>
    <row r="12" spans="1:21" s="91" customFormat="1" ht="24" hidden="1" customHeight="1">
      <c r="A12" s="161"/>
      <c r="B12" s="162"/>
      <c r="C12" s="163"/>
      <c r="D12" s="173"/>
      <c r="E12" s="176"/>
      <c r="F12" s="175"/>
      <c r="G12" s="176"/>
      <c r="H12" s="175"/>
      <c r="I12" s="174">
        <f t="shared" si="0"/>
        <v>0</v>
      </c>
      <c r="J12" s="178">
        <f t="shared" si="1"/>
        <v>0</v>
      </c>
      <c r="K12" s="174">
        <f t="shared" si="2"/>
        <v>0</v>
      </c>
      <c r="L12" s="182">
        <f t="shared" si="3"/>
        <v>0</v>
      </c>
      <c r="M12" s="95">
        <f t="shared" si="4"/>
        <v>0</v>
      </c>
      <c r="N12" s="96">
        <f t="shared" si="5"/>
        <v>0</v>
      </c>
      <c r="O12" s="171"/>
      <c r="P12" s="171"/>
      <c r="Q12" s="172"/>
      <c r="R12" s="172"/>
      <c r="S12" s="172"/>
      <c r="T12" s="172"/>
      <c r="U12" s="172"/>
    </row>
    <row r="13" spans="1:21" s="91" customFormat="1" ht="24" hidden="1" customHeight="1">
      <c r="A13" s="161"/>
      <c r="B13" s="162"/>
      <c r="C13" s="163"/>
      <c r="D13" s="173"/>
      <c r="E13" s="176"/>
      <c r="F13" s="175"/>
      <c r="G13" s="176"/>
      <c r="H13" s="175"/>
      <c r="I13" s="174">
        <f t="shared" si="0"/>
        <v>0</v>
      </c>
      <c r="J13" s="178">
        <f t="shared" si="1"/>
        <v>0</v>
      </c>
      <c r="K13" s="174">
        <f t="shared" si="2"/>
        <v>0</v>
      </c>
      <c r="L13" s="182">
        <f t="shared" si="3"/>
        <v>0</v>
      </c>
      <c r="M13" s="95">
        <f t="shared" si="4"/>
        <v>0</v>
      </c>
      <c r="N13" s="96">
        <f t="shared" si="5"/>
        <v>0</v>
      </c>
      <c r="O13" s="171"/>
      <c r="P13" s="171"/>
      <c r="Q13" s="172"/>
      <c r="R13" s="172"/>
      <c r="S13" s="172"/>
      <c r="T13" s="172"/>
      <c r="U13" s="172"/>
    </row>
    <row r="14" spans="1:21" s="91" customFormat="1" ht="24" hidden="1" customHeight="1">
      <c r="A14" s="161"/>
      <c r="B14" s="162"/>
      <c r="C14" s="163"/>
      <c r="D14" s="173"/>
      <c r="E14" s="176"/>
      <c r="F14" s="175"/>
      <c r="G14" s="176"/>
      <c r="H14" s="175"/>
      <c r="I14" s="174">
        <f t="shared" si="0"/>
        <v>0</v>
      </c>
      <c r="J14" s="178">
        <f t="shared" si="1"/>
        <v>0</v>
      </c>
      <c r="K14" s="174">
        <f t="shared" si="2"/>
        <v>0</v>
      </c>
      <c r="L14" s="182">
        <f t="shared" si="3"/>
        <v>0</v>
      </c>
      <c r="M14" s="95">
        <f t="shared" si="4"/>
        <v>0</v>
      </c>
      <c r="N14" s="96">
        <f t="shared" si="5"/>
        <v>0</v>
      </c>
      <c r="O14" s="171"/>
      <c r="P14" s="171"/>
      <c r="Q14" s="172"/>
      <c r="R14" s="172"/>
      <c r="S14" s="172"/>
      <c r="T14" s="172"/>
      <c r="U14" s="172"/>
    </row>
    <row r="15" spans="1:21" s="91" customFormat="1" ht="24" hidden="1" customHeight="1">
      <c r="A15" s="161"/>
      <c r="B15" s="162"/>
      <c r="C15" s="163"/>
      <c r="D15" s="173"/>
      <c r="E15" s="176"/>
      <c r="F15" s="175"/>
      <c r="G15" s="176"/>
      <c r="H15" s="175"/>
      <c r="I15" s="174">
        <f t="shared" si="0"/>
        <v>0</v>
      </c>
      <c r="J15" s="178">
        <f t="shared" si="1"/>
        <v>0</v>
      </c>
      <c r="K15" s="174">
        <f t="shared" si="2"/>
        <v>0</v>
      </c>
      <c r="L15" s="182">
        <f t="shared" si="3"/>
        <v>0</v>
      </c>
      <c r="M15" s="95">
        <f t="shared" si="4"/>
        <v>0</v>
      </c>
      <c r="N15" s="96">
        <f t="shared" si="5"/>
        <v>0</v>
      </c>
      <c r="O15" s="171"/>
      <c r="P15" s="171"/>
      <c r="Q15" s="172"/>
      <c r="R15" s="172"/>
      <c r="S15" s="172"/>
      <c r="T15" s="172"/>
      <c r="U15" s="172"/>
    </row>
    <row r="16" spans="1:21" s="91" customFormat="1" ht="24" hidden="1" customHeight="1">
      <c r="A16" s="161"/>
      <c r="B16" s="162"/>
      <c r="C16" s="163"/>
      <c r="D16" s="173"/>
      <c r="E16" s="176"/>
      <c r="F16" s="175"/>
      <c r="G16" s="176"/>
      <c r="H16" s="175"/>
      <c r="I16" s="174">
        <f t="shared" si="0"/>
        <v>0</v>
      </c>
      <c r="J16" s="178">
        <f t="shared" si="1"/>
        <v>0</v>
      </c>
      <c r="K16" s="174">
        <f t="shared" si="2"/>
        <v>0</v>
      </c>
      <c r="L16" s="182">
        <f t="shared" si="3"/>
        <v>0</v>
      </c>
      <c r="M16" s="95">
        <f t="shared" si="4"/>
        <v>0</v>
      </c>
      <c r="N16" s="96">
        <f t="shared" si="5"/>
        <v>0</v>
      </c>
      <c r="O16" s="171"/>
      <c r="P16" s="171"/>
      <c r="Q16" s="172"/>
      <c r="R16" s="172"/>
      <c r="S16" s="172"/>
      <c r="T16" s="172"/>
      <c r="U16" s="172"/>
    </row>
    <row r="17" spans="1:21" s="91" customFormat="1" hidden="1">
      <c r="A17" s="161"/>
      <c r="B17" s="162"/>
      <c r="C17" s="163"/>
      <c r="D17" s="173"/>
      <c r="E17" s="176"/>
      <c r="F17" s="175"/>
      <c r="G17" s="176"/>
      <c r="H17" s="175"/>
      <c r="I17" s="174">
        <f t="shared" si="0"/>
        <v>0</v>
      </c>
      <c r="J17" s="178">
        <f t="shared" si="1"/>
        <v>0</v>
      </c>
      <c r="K17" s="174">
        <f t="shared" si="2"/>
        <v>0</v>
      </c>
      <c r="L17" s="182">
        <f t="shared" si="3"/>
        <v>0</v>
      </c>
      <c r="M17" s="95">
        <f t="shared" si="4"/>
        <v>0</v>
      </c>
      <c r="N17" s="96">
        <f t="shared" si="5"/>
        <v>0</v>
      </c>
      <c r="O17" s="171"/>
      <c r="P17" s="171"/>
      <c r="Q17" s="172"/>
      <c r="R17" s="172"/>
      <c r="S17" s="172"/>
      <c r="T17" s="172"/>
      <c r="U17" s="172"/>
    </row>
    <row r="18" spans="1:21" s="91" customFormat="1" ht="24" hidden="1" customHeight="1">
      <c r="A18" s="161"/>
      <c r="B18" s="162"/>
      <c r="C18" s="163"/>
      <c r="D18" s="173"/>
      <c r="E18" s="176"/>
      <c r="F18" s="175"/>
      <c r="G18" s="176"/>
      <c r="H18" s="175"/>
      <c r="I18" s="174">
        <f t="shared" si="0"/>
        <v>0</v>
      </c>
      <c r="J18" s="178">
        <f t="shared" si="1"/>
        <v>0</v>
      </c>
      <c r="K18" s="174">
        <f t="shared" si="2"/>
        <v>0</v>
      </c>
      <c r="L18" s="182">
        <f t="shared" si="3"/>
        <v>0</v>
      </c>
      <c r="M18" s="95">
        <f t="shared" si="4"/>
        <v>0</v>
      </c>
      <c r="N18" s="96">
        <f t="shared" si="5"/>
        <v>0</v>
      </c>
      <c r="O18" s="171"/>
      <c r="P18" s="171"/>
      <c r="Q18" s="172"/>
      <c r="R18" s="172"/>
      <c r="S18" s="172"/>
      <c r="T18" s="172"/>
      <c r="U18" s="172"/>
    </row>
    <row r="19" spans="1:21" s="91" customFormat="1" ht="24" hidden="1" customHeight="1">
      <c r="A19" s="161"/>
      <c r="B19" s="162"/>
      <c r="C19" s="163"/>
      <c r="D19" s="173"/>
      <c r="E19" s="176"/>
      <c r="F19" s="175"/>
      <c r="G19" s="176"/>
      <c r="H19" s="175"/>
      <c r="I19" s="174">
        <f t="shared" si="0"/>
        <v>0</v>
      </c>
      <c r="J19" s="178">
        <f t="shared" si="1"/>
        <v>0</v>
      </c>
      <c r="K19" s="174">
        <f t="shared" si="2"/>
        <v>0</v>
      </c>
      <c r="L19" s="182">
        <f t="shared" si="3"/>
        <v>0</v>
      </c>
      <c r="M19" s="95">
        <f t="shared" si="4"/>
        <v>0</v>
      </c>
      <c r="N19" s="96">
        <f t="shared" si="5"/>
        <v>0</v>
      </c>
      <c r="O19" s="171"/>
      <c r="P19" s="171"/>
      <c r="Q19" s="172"/>
      <c r="R19" s="172"/>
      <c r="S19" s="172"/>
      <c r="T19" s="172"/>
      <c r="U19" s="172"/>
    </row>
    <row r="20" spans="1:21" s="91" customFormat="1" ht="24" hidden="1" customHeight="1">
      <c r="A20" s="161"/>
      <c r="B20" s="162"/>
      <c r="C20" s="163"/>
      <c r="D20" s="173"/>
      <c r="E20" s="176"/>
      <c r="F20" s="175"/>
      <c r="G20" s="176"/>
      <c r="H20" s="175"/>
      <c r="I20" s="174">
        <f t="shared" si="0"/>
        <v>0</v>
      </c>
      <c r="J20" s="178">
        <f t="shared" si="1"/>
        <v>0</v>
      </c>
      <c r="K20" s="174">
        <f t="shared" si="2"/>
        <v>0</v>
      </c>
      <c r="L20" s="182">
        <f t="shared" si="3"/>
        <v>0</v>
      </c>
      <c r="M20" s="95">
        <f t="shared" si="4"/>
        <v>0</v>
      </c>
      <c r="N20" s="96">
        <f t="shared" si="5"/>
        <v>0</v>
      </c>
      <c r="O20" s="171"/>
      <c r="P20" s="171"/>
      <c r="Q20" s="172"/>
      <c r="R20" s="172"/>
      <c r="S20" s="172"/>
      <c r="T20" s="172"/>
      <c r="U20" s="172"/>
    </row>
    <row r="21" spans="1:21" s="91" customFormat="1" ht="24" hidden="1" customHeight="1">
      <c r="A21" s="161"/>
      <c r="B21" s="162"/>
      <c r="C21" s="163"/>
      <c r="D21" s="173"/>
      <c r="E21" s="176"/>
      <c r="F21" s="175"/>
      <c r="G21" s="176"/>
      <c r="H21" s="175"/>
      <c r="I21" s="174">
        <f t="shared" si="0"/>
        <v>0</v>
      </c>
      <c r="J21" s="178">
        <f t="shared" si="1"/>
        <v>0</v>
      </c>
      <c r="K21" s="174">
        <f t="shared" si="2"/>
        <v>0</v>
      </c>
      <c r="L21" s="182">
        <f t="shared" si="3"/>
        <v>0</v>
      </c>
      <c r="M21" s="95">
        <f t="shared" si="4"/>
        <v>0</v>
      </c>
      <c r="N21" s="96">
        <f t="shared" si="5"/>
        <v>0</v>
      </c>
      <c r="O21" s="171"/>
      <c r="P21" s="171"/>
      <c r="Q21" s="172"/>
      <c r="R21" s="172"/>
      <c r="S21" s="172"/>
      <c r="T21" s="172"/>
      <c r="U21" s="172"/>
    </row>
    <row r="22" spans="1:21" s="91" customFormat="1" ht="24" hidden="1" customHeight="1">
      <c r="A22" s="161"/>
      <c r="B22" s="162"/>
      <c r="C22" s="163"/>
      <c r="D22" s="173"/>
      <c r="E22" s="176"/>
      <c r="F22" s="175"/>
      <c r="G22" s="176"/>
      <c r="H22" s="175"/>
      <c r="I22" s="174">
        <f t="shared" si="0"/>
        <v>0</v>
      </c>
      <c r="J22" s="178">
        <f t="shared" si="1"/>
        <v>0</v>
      </c>
      <c r="K22" s="174">
        <f t="shared" si="2"/>
        <v>0</v>
      </c>
      <c r="L22" s="182">
        <f t="shared" si="3"/>
        <v>0</v>
      </c>
      <c r="M22" s="95">
        <f t="shared" si="4"/>
        <v>0</v>
      </c>
      <c r="N22" s="96">
        <f t="shared" si="5"/>
        <v>0</v>
      </c>
      <c r="O22" s="171"/>
      <c r="P22" s="171"/>
      <c r="Q22" s="172"/>
      <c r="R22" s="172"/>
      <c r="S22" s="172"/>
      <c r="T22" s="172"/>
      <c r="U22" s="172"/>
    </row>
    <row r="23" spans="1:21" s="91" customFormat="1" ht="24" customHeight="1" thickBot="1">
      <c r="A23" s="161"/>
      <c r="B23" s="162"/>
      <c r="C23" s="163"/>
      <c r="D23" s="173"/>
      <c r="E23" s="176"/>
      <c r="F23" s="175"/>
      <c r="G23" s="176"/>
      <c r="H23" s="175"/>
      <c r="I23" s="174"/>
      <c r="J23" s="178"/>
      <c r="K23" s="174"/>
      <c r="L23" s="182"/>
      <c r="M23" s="95">
        <f t="shared" si="4"/>
        <v>0</v>
      </c>
      <c r="N23" s="96">
        <f t="shared" si="5"/>
        <v>0</v>
      </c>
      <c r="O23" s="183"/>
      <c r="P23" s="171"/>
      <c r="Q23" s="172"/>
      <c r="R23" s="172"/>
      <c r="S23" s="172"/>
      <c r="T23" s="172"/>
      <c r="U23" s="172"/>
    </row>
    <row r="24" spans="1:21" ht="30" customHeight="1" thickTop="1" thickBot="1">
      <c r="A24" s="184"/>
      <c r="B24" s="185"/>
      <c r="C24" s="117" t="s">
        <v>62</v>
      </c>
      <c r="D24" s="118">
        <f t="shared" ref="D24:J24" si="6">SUM(D8:D23)</f>
        <v>421.7</v>
      </c>
      <c r="E24" s="119">
        <f t="shared" si="6"/>
        <v>199.9</v>
      </c>
      <c r="F24" s="119">
        <f t="shared" si="6"/>
        <v>177.2</v>
      </c>
      <c r="G24" s="120">
        <f t="shared" si="6"/>
        <v>0</v>
      </c>
      <c r="H24" s="119">
        <f t="shared" si="6"/>
        <v>6.6</v>
      </c>
      <c r="I24" s="120">
        <f t="shared" si="6"/>
        <v>199.9</v>
      </c>
      <c r="J24" s="119">
        <f t="shared" si="6"/>
        <v>183.8</v>
      </c>
      <c r="K24" s="120">
        <f t="shared" si="2"/>
        <v>-16.099999999999994</v>
      </c>
      <c r="L24" s="97">
        <f t="shared" si="3"/>
        <v>-8.054027013506751E-2</v>
      </c>
      <c r="M24" s="98">
        <f t="shared" si="4"/>
        <v>-8.054027013506751E-2</v>
      </c>
      <c r="N24" s="99">
        <f t="shared" si="5"/>
        <v>-8.054027013506751E-2</v>
      </c>
      <c r="O24" s="186"/>
      <c r="P24" s="160"/>
      <c r="Q24" s="187"/>
      <c r="R24" s="187"/>
      <c r="S24" s="187"/>
      <c r="T24" s="187"/>
      <c r="U24" s="187"/>
    </row>
    <row r="25" spans="1:21" ht="22.5" customHeight="1" thickBo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60"/>
      <c r="M25" s="106">
        <f t="shared" si="4"/>
        <v>0</v>
      </c>
      <c r="N25" s="160"/>
      <c r="O25" s="160"/>
      <c r="P25" s="160"/>
      <c r="Q25" s="160"/>
      <c r="R25" s="160"/>
      <c r="S25" s="160"/>
      <c r="T25" s="160"/>
      <c r="U25" s="160"/>
    </row>
    <row r="26" spans="1:21" s="91" customFormat="1" ht="33" customHeight="1">
      <c r="A26" s="188"/>
      <c r="B26" s="189"/>
      <c r="C26" s="190" t="s">
        <v>63</v>
      </c>
      <c r="D26" s="191">
        <f>D8</f>
        <v>379.4</v>
      </c>
      <c r="E26" s="192">
        <f>E8</f>
        <v>180.8</v>
      </c>
      <c r="F26" s="192">
        <f>F8</f>
        <v>153</v>
      </c>
      <c r="G26" s="192">
        <f>G8</f>
        <v>0</v>
      </c>
      <c r="H26" s="193">
        <f>H8</f>
        <v>0</v>
      </c>
      <c r="I26" s="194">
        <f>E26+G26</f>
        <v>180.8</v>
      </c>
      <c r="J26" s="194">
        <f>F26+H26</f>
        <v>153</v>
      </c>
      <c r="K26" s="195">
        <f>+J26-I26</f>
        <v>-27.800000000000011</v>
      </c>
      <c r="L26" s="196">
        <f>IF(I26=0,0,(+K26/I26))</f>
        <v>-0.1537610619469027</v>
      </c>
      <c r="M26" s="89">
        <f t="shared" si="4"/>
        <v>-0.1537610619469027</v>
      </c>
      <c r="N26" s="134">
        <f t="shared" si="5"/>
        <v>-0.1537610619469027</v>
      </c>
      <c r="O26" s="171"/>
      <c r="P26" s="171"/>
      <c r="Q26" s="171"/>
      <c r="R26" s="171"/>
      <c r="S26" s="171"/>
      <c r="T26" s="171"/>
      <c r="U26" s="171"/>
    </row>
    <row r="27" spans="1:21" s="91" customFormat="1" ht="28.5" customHeight="1" thickBot="1">
      <c r="A27" s="188"/>
      <c r="B27" s="189"/>
      <c r="C27" s="197" t="s">
        <v>64</v>
      </c>
      <c r="D27" s="198">
        <f t="shared" ref="D27:J27" si="7">D26*100/D24</f>
        <v>89.969172397438939</v>
      </c>
      <c r="E27" s="199">
        <f t="shared" si="7"/>
        <v>90.445222611305653</v>
      </c>
      <c r="F27" s="199">
        <f t="shared" si="7"/>
        <v>86.343115124153499</v>
      </c>
      <c r="G27" s="199">
        <v>0</v>
      </c>
      <c r="H27" s="199">
        <f t="shared" si="7"/>
        <v>0</v>
      </c>
      <c r="I27" s="199">
        <f t="shared" si="7"/>
        <v>90.445222611305653</v>
      </c>
      <c r="J27" s="200">
        <f t="shared" si="7"/>
        <v>83.24265505984765</v>
      </c>
      <c r="K27" s="201">
        <f>J27-I27</f>
        <v>-7.202567551458003</v>
      </c>
      <c r="L27" s="202">
        <f>IF(I27=0,0,(+K27/I27))</f>
        <v>-7.9634582607104806E-2</v>
      </c>
      <c r="M27" s="141">
        <f t="shared" si="4"/>
        <v>-7.9634582607104806E-2</v>
      </c>
      <c r="N27" s="135">
        <f t="shared" si="5"/>
        <v>-7.9634582607104806E-2</v>
      </c>
      <c r="O27" s="171"/>
      <c r="P27" s="171"/>
      <c r="Q27" s="171"/>
      <c r="R27" s="171"/>
      <c r="S27" s="171"/>
      <c r="T27" s="171"/>
      <c r="U27" s="171"/>
    </row>
    <row r="28" spans="1:21" ht="4.5" customHeight="1">
      <c r="A28" s="203"/>
      <c r="B28" s="203"/>
      <c r="C28" s="136"/>
      <c r="D28" s="103"/>
      <c r="E28" s="103"/>
      <c r="F28" s="103"/>
      <c r="G28" s="103"/>
      <c r="H28" s="103"/>
      <c r="I28" s="103"/>
      <c r="J28" s="103"/>
      <c r="K28" s="104"/>
      <c r="L28" s="105"/>
      <c r="M28" s="106"/>
      <c r="N28" s="106"/>
      <c r="O28" s="160"/>
      <c r="P28" s="160"/>
      <c r="Q28" s="160"/>
      <c r="R28" s="160"/>
      <c r="S28" s="160"/>
      <c r="T28" s="160"/>
      <c r="U28" s="160"/>
    </row>
    <row r="29" spans="1:21" ht="5.2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</row>
    <row r="30" spans="1:21" customFormat="1">
      <c r="A30" s="137" t="s">
        <v>65</v>
      </c>
      <c r="B30" s="7"/>
      <c r="C30" s="138"/>
      <c r="D30" s="138"/>
      <c r="E30" s="139"/>
      <c r="F30" s="139"/>
      <c r="G30" s="139"/>
      <c r="H30" s="139"/>
      <c r="I30" s="139"/>
      <c r="J30" s="51"/>
      <c r="K30" s="51"/>
      <c r="L30" s="160"/>
      <c r="M30" s="2"/>
      <c r="N30" s="2"/>
      <c r="O30" s="147"/>
      <c r="P30" s="147"/>
      <c r="Q30" s="147"/>
      <c r="R30" s="147"/>
      <c r="S30" s="147"/>
      <c r="T30" s="147"/>
      <c r="U30" s="147"/>
    </row>
    <row r="31" spans="1:21" customFormat="1">
      <c r="A31" s="204"/>
      <c r="B31" s="140"/>
      <c r="C31" s="140"/>
      <c r="D31" s="140"/>
      <c r="E31" s="146"/>
      <c r="F31" s="140"/>
      <c r="G31" s="140"/>
      <c r="H31" s="140"/>
      <c r="I31" s="7"/>
      <c r="J31" s="147"/>
      <c r="K31" s="4"/>
      <c r="L31" s="147"/>
      <c r="M31" s="6"/>
      <c r="N31" s="6"/>
      <c r="O31" s="147"/>
      <c r="P31" s="147"/>
      <c r="Q31" s="147"/>
      <c r="R31" s="147"/>
      <c r="S31" s="147"/>
      <c r="T31" s="147"/>
      <c r="U31" s="147"/>
    </row>
    <row r="32" spans="1:21" customFormat="1" ht="16.5" customHeight="1">
      <c r="A32" s="86" t="s">
        <v>66</v>
      </c>
      <c r="B32" s="5"/>
      <c r="C32" s="5"/>
      <c r="D32" s="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customFormat="1" ht="24" customHeight="1">
      <c r="A33" s="102" t="s">
        <v>67</v>
      </c>
      <c r="B33" s="160"/>
      <c r="C33" s="5"/>
      <c r="D33" s="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customFormat="1" ht="25.5" customHeight="1">
      <c r="A34" s="102" t="s">
        <v>68</v>
      </c>
      <c r="B34" s="160"/>
      <c r="C34" s="5"/>
      <c r="D34" s="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customFormat="1" ht="3.75" customHeight="1">
      <c r="A35" s="12"/>
      <c r="B35" s="1"/>
      <c r="C35" s="4"/>
      <c r="D35" s="4"/>
      <c r="E35" s="51"/>
      <c r="F35" s="51"/>
      <c r="G35" s="51"/>
      <c r="H35" s="51"/>
      <c r="I35" s="51"/>
      <c r="J35" s="51"/>
      <c r="K35" s="51"/>
      <c r="L35" s="160"/>
      <c r="M35" s="2"/>
      <c r="N35" s="2"/>
      <c r="O35" s="147"/>
    </row>
    <row r="36" spans="1:15" customFormat="1" ht="3.75" customHeight="1">
      <c r="A36" s="12"/>
      <c r="B36" s="1"/>
      <c r="C36" s="4"/>
      <c r="D36" s="4"/>
      <c r="E36" s="51"/>
      <c r="F36" s="51"/>
      <c r="G36" s="51"/>
      <c r="H36" s="51"/>
      <c r="I36" s="51"/>
      <c r="J36" s="51"/>
      <c r="K36" s="51"/>
      <c r="L36" s="160"/>
      <c r="M36" s="2"/>
      <c r="N36" s="2"/>
      <c r="O36" s="147"/>
    </row>
    <row r="37" spans="1:15" customFormat="1" ht="13.5" customHeight="1">
      <c r="A37" s="15" t="s">
        <v>41</v>
      </c>
      <c r="B37" s="9"/>
      <c r="C37" s="9"/>
      <c r="D37" s="9"/>
      <c r="E37" s="10"/>
      <c r="F37" s="9"/>
      <c r="G37" s="9"/>
      <c r="H37" s="147"/>
      <c r="I37" s="147"/>
      <c r="J37" s="147"/>
      <c r="K37" s="160"/>
      <c r="L37" s="147"/>
      <c r="M37" s="6"/>
      <c r="N37" s="6"/>
      <c r="O37" s="147"/>
    </row>
    <row r="38" spans="1:15" customFormat="1">
      <c r="A38" s="160"/>
      <c r="B38" s="147"/>
      <c r="C38" s="147"/>
      <c r="D38" s="147"/>
      <c r="E38" s="6"/>
      <c r="F38" s="147"/>
      <c r="G38" s="147"/>
      <c r="H38" s="147"/>
      <c r="I38" s="147"/>
      <c r="J38" s="147"/>
      <c r="K38" s="147"/>
      <c r="L38" s="147"/>
      <c r="M38" s="6"/>
      <c r="N38" s="6"/>
      <c r="O38" s="147"/>
    </row>
    <row r="39" spans="1:15" customFormat="1">
      <c r="A39" s="147"/>
      <c r="B39" s="11" t="s">
        <v>42</v>
      </c>
      <c r="C39" s="160"/>
      <c r="D39" s="160"/>
      <c r="E39" s="13" t="s">
        <v>43</v>
      </c>
      <c r="F39" s="160"/>
      <c r="G39" s="6"/>
      <c r="H39" s="147"/>
      <c r="I39" s="147"/>
      <c r="J39" s="147"/>
      <c r="K39" s="147"/>
      <c r="L39" s="147"/>
      <c r="M39" s="6"/>
      <c r="N39" s="6"/>
      <c r="O39" s="147"/>
    </row>
    <row r="40" spans="1:15" customFormat="1">
      <c r="A40" s="147"/>
      <c r="B40" s="147"/>
      <c r="C40" s="160"/>
      <c r="D40" s="160"/>
      <c r="E40" s="147"/>
      <c r="F40" s="147"/>
      <c r="G40" s="6"/>
      <c r="H40" s="147"/>
      <c r="I40" s="147"/>
      <c r="J40" s="147"/>
      <c r="K40" s="147"/>
      <c r="L40" s="147"/>
      <c r="M40" s="6"/>
      <c r="N40" s="6"/>
      <c r="O40" s="147"/>
    </row>
    <row r="41" spans="1:15" customFormat="1">
      <c r="A41" s="160"/>
      <c r="B41" s="147"/>
      <c r="C41" s="147"/>
      <c r="D41" s="147"/>
      <c r="E41" s="147"/>
      <c r="F41" s="147"/>
      <c r="G41" s="6"/>
      <c r="H41" s="147"/>
      <c r="I41" s="147"/>
      <c r="J41" s="147"/>
      <c r="K41" s="147"/>
      <c r="L41" s="147"/>
      <c r="M41" s="6"/>
      <c r="N41" s="6"/>
      <c r="O41" s="147"/>
    </row>
    <row r="42" spans="1:15" customFormat="1">
      <c r="A42" s="160"/>
      <c r="B42" s="147"/>
      <c r="C42" s="147"/>
      <c r="D42" s="147"/>
      <c r="E42" s="147"/>
      <c r="F42" s="147"/>
      <c r="G42" s="6"/>
      <c r="H42" s="147"/>
      <c r="I42" s="147"/>
      <c r="J42" s="147"/>
      <c r="K42" s="147"/>
      <c r="L42" s="147"/>
      <c r="M42" s="6"/>
      <c r="N42" s="6"/>
      <c r="O42" s="147"/>
    </row>
    <row r="43" spans="1:15" customFormat="1">
      <c r="A43" s="160"/>
      <c r="B43" s="147"/>
      <c r="C43" s="160"/>
      <c r="D43" s="160"/>
      <c r="E43" s="147"/>
      <c r="F43" s="147"/>
      <c r="G43" s="6"/>
      <c r="H43" s="7"/>
      <c r="I43" s="7"/>
      <c r="J43" s="147"/>
      <c r="K43" s="147"/>
      <c r="L43" s="147"/>
      <c r="M43" s="6"/>
      <c r="N43" s="6"/>
      <c r="O43" s="147"/>
    </row>
    <row r="44" spans="1:15" customFormat="1">
      <c r="A44" s="160"/>
      <c r="B44" s="147"/>
      <c r="C44" s="160"/>
      <c r="D44" s="160"/>
      <c r="E44" s="147"/>
      <c r="F44" s="147"/>
      <c r="G44" s="6"/>
      <c r="H44" s="7"/>
      <c r="I44" s="7"/>
      <c r="J44" s="147"/>
      <c r="K44" s="147"/>
      <c r="L44" s="147"/>
      <c r="M44" s="6"/>
      <c r="N44" s="6"/>
      <c r="O44" s="147"/>
    </row>
    <row r="45" spans="1:15" customFormat="1">
      <c r="A45" s="147" t="s">
        <v>44</v>
      </c>
      <c r="B45" s="147"/>
      <c r="C45" s="160"/>
      <c r="D45" s="160"/>
      <c r="E45" s="147"/>
      <c r="F45" s="147"/>
      <c r="G45" s="6"/>
      <c r="H45" s="7"/>
      <c r="I45" s="7"/>
      <c r="J45" s="147"/>
      <c r="K45" s="147"/>
      <c r="L45" s="147"/>
      <c r="M45" s="6"/>
      <c r="N45" s="6"/>
      <c r="O45" s="147"/>
    </row>
    <row r="46" spans="1:15" customFormat="1">
      <c r="A46" s="147"/>
      <c r="B46" s="147"/>
      <c r="C46" s="160"/>
      <c r="D46" s="160"/>
      <c r="E46" s="147"/>
      <c r="F46" s="147"/>
      <c r="G46" s="6"/>
      <c r="H46" s="7"/>
      <c r="I46" s="7"/>
      <c r="J46" s="147"/>
      <c r="K46" s="147"/>
      <c r="L46" s="6"/>
      <c r="M46" s="147"/>
      <c r="N46" s="147"/>
      <c r="O46" s="147"/>
    </row>
    <row r="47" spans="1:15">
      <c r="A47" s="160"/>
      <c r="B47" s="160"/>
      <c r="C47" s="147" t="s">
        <v>44</v>
      </c>
      <c r="D47" s="147"/>
      <c r="E47" s="147"/>
      <c r="F47" s="147"/>
      <c r="G47" s="6"/>
      <c r="H47" s="7"/>
      <c r="I47" s="7"/>
      <c r="J47" s="160"/>
      <c r="K47" s="160"/>
      <c r="L47" s="160"/>
      <c r="M47" s="160"/>
      <c r="N47" s="160"/>
      <c r="O47" s="160"/>
    </row>
    <row r="52" spans="3:9">
      <c r="C52" s="112"/>
      <c r="D52" s="113"/>
      <c r="E52" s="113"/>
      <c r="F52" s="114"/>
      <c r="G52" s="115"/>
      <c r="H52" s="113"/>
      <c r="I52" s="113"/>
    </row>
    <row r="53" spans="3:9">
      <c r="C53" s="112"/>
      <c r="D53" s="113"/>
      <c r="E53" s="11"/>
      <c r="F53" s="114"/>
      <c r="G53" s="115"/>
      <c r="H53" s="113"/>
      <c r="I53" s="113"/>
    </row>
    <row r="54" spans="3:9">
      <c r="C54" s="205"/>
      <c r="D54" s="113"/>
      <c r="E54" s="113"/>
      <c r="F54" s="114"/>
      <c r="G54" s="113"/>
      <c r="H54" s="113"/>
      <c r="I54" s="113"/>
    </row>
    <row r="55" spans="3:9">
      <c r="C55" s="205"/>
      <c r="D55" s="147"/>
      <c r="E55" s="160"/>
      <c r="F55" s="206"/>
      <c r="G55" s="207"/>
      <c r="H55" s="160"/>
      <c r="I55" s="160"/>
    </row>
  </sheetData>
  <sheetProtection insertRows="0" deleteRows="0" selectLockedCells="1"/>
  <mergeCells count="17">
    <mergeCell ref="D5:D7"/>
    <mergeCell ref="A5:A7"/>
    <mergeCell ref="M6:M7"/>
    <mergeCell ref="C5:C7"/>
    <mergeCell ref="B5:B7"/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</mergeCells>
  <phoneticPr fontId="14" type="noConversion"/>
  <conditionalFormatting sqref="M28">
    <cfRule type="cellIs" dxfId="27" priority="1" stopIfTrue="1" operator="lessThanOrEqual">
      <formula>-0.101</formula>
    </cfRule>
    <cfRule type="cellIs" dxfId="26" priority="2" stopIfTrue="1" operator="between">
      <formula>-0.051</formula>
      <formula>-0.1</formula>
    </cfRule>
    <cfRule type="cellIs" dxfId="25" priority="3" stopIfTrue="1" operator="between">
      <formula>-0.00000000001</formula>
      <formula>-0.05</formula>
    </cfRule>
  </conditionalFormatting>
  <conditionalFormatting sqref="N28">
    <cfRule type="cellIs" dxfId="24" priority="4" stopIfTrue="1" operator="greaterThanOrEqual">
      <formula>0.101</formula>
    </cfRule>
    <cfRule type="cellIs" dxfId="23" priority="5" stopIfTrue="1" operator="between">
      <formula>0.051</formula>
      <formula>0.1</formula>
    </cfRule>
    <cfRule type="cellIs" dxfId="22" priority="6" stopIfTrue="1" operator="between">
      <formula>0.000000001</formula>
      <formula>0.05</formula>
    </cfRule>
  </conditionalFormatting>
  <conditionalFormatting sqref="M8:M27">
    <cfRule type="cellIs" dxfId="21" priority="7" stopIfTrue="1" operator="lessThanOrEqual">
      <formula>-0.101</formula>
    </cfRule>
    <cfRule type="cellIs" dxfId="20" priority="8" stopIfTrue="1" operator="between">
      <formula>-0.051</formula>
      <formula>-0.1</formula>
    </cfRule>
    <cfRule type="cellIs" dxfId="19" priority="9" stopIfTrue="1" operator="between">
      <formula>-0.00000000001</formula>
      <formula>-0.05</formula>
    </cfRule>
  </conditionalFormatting>
  <conditionalFormatting sqref="N8:N27">
    <cfRule type="cellIs" dxfId="18" priority="10" stopIfTrue="1" operator="greaterThanOrEqual">
      <formula>0.101</formula>
    </cfRule>
    <cfRule type="cellIs" dxfId="17" priority="11" stopIfTrue="1" operator="between">
      <formula>0.051</formula>
      <formula>0.1</formula>
    </cfRule>
    <cfRule type="cellIs" dxfId="16" priority="12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28"/>
  <sheetViews>
    <sheetView showGridLines="0" topLeftCell="A18" zoomScale="80" zoomScaleNormal="80" workbookViewId="0">
      <selection activeCell="A19" sqref="A19:J33"/>
    </sheetView>
  </sheetViews>
  <sheetFormatPr baseColWidth="10" defaultColWidth="8.85546875" defaultRowHeight="12.75"/>
  <cols>
    <col min="1" max="1" width="32.28515625" style="208" customWidth="1"/>
    <col min="2" max="2" width="16" style="236" customWidth="1"/>
    <col min="3" max="3" width="18.7109375" style="208" customWidth="1"/>
    <col min="4" max="4" width="23" style="208" customWidth="1"/>
    <col min="5" max="6" width="17.7109375" style="236" customWidth="1"/>
    <col min="7" max="8" width="17.7109375" style="208" customWidth="1"/>
    <col min="9" max="9" width="18" style="208" customWidth="1"/>
    <col min="10" max="10" width="14.42578125" style="208" customWidth="1"/>
    <col min="11" max="11" width="0.140625" style="208" customWidth="1"/>
    <col min="12" max="12" width="8.85546875" style="208" hidden="1" customWidth="1"/>
    <col min="13" max="16384" width="8.85546875" style="208"/>
  </cols>
  <sheetData>
    <row r="1" spans="1:76" ht="3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76" ht="20.25" customHeight="1">
      <c r="A2" s="326" t="s">
        <v>69</v>
      </c>
      <c r="B2" s="327"/>
      <c r="C2" s="327"/>
      <c r="D2" s="327"/>
      <c r="E2" s="327"/>
      <c r="F2" s="327"/>
      <c r="G2" s="327"/>
      <c r="H2" s="327"/>
      <c r="I2" s="327"/>
      <c r="J2" s="327"/>
    </row>
    <row r="3" spans="1:76" ht="20.25" customHeight="1">
      <c r="A3" s="328" t="s">
        <v>168</v>
      </c>
      <c r="B3" s="328"/>
      <c r="C3" s="328"/>
      <c r="D3" s="328"/>
      <c r="E3" s="328"/>
      <c r="F3" s="328"/>
      <c r="G3" s="328"/>
      <c r="H3" s="328"/>
      <c r="I3" s="328"/>
      <c r="J3" s="328"/>
    </row>
    <row r="4" spans="1:76" s="209" customFormat="1" ht="24.75" customHeight="1">
      <c r="A4" s="329" t="s">
        <v>70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76" ht="15.75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</row>
    <row r="6" spans="1:76" ht="9" customHeight="1" thickBot="1">
      <c r="A6" s="210"/>
      <c r="B6" s="210"/>
      <c r="C6" s="210"/>
      <c r="D6" s="210"/>
      <c r="E6" s="210"/>
      <c r="F6" s="210"/>
      <c r="G6" s="210"/>
      <c r="H6" s="210"/>
      <c r="I6" s="210"/>
      <c r="J6" s="210"/>
    </row>
    <row r="7" spans="1:76">
      <c r="A7" s="331" t="s">
        <v>71</v>
      </c>
      <c r="B7" s="333" t="s">
        <v>72</v>
      </c>
      <c r="C7" s="334"/>
      <c r="D7" s="335"/>
      <c r="E7" s="339" t="s">
        <v>73</v>
      </c>
      <c r="F7" s="340" t="s">
        <v>74</v>
      </c>
      <c r="G7" s="341"/>
      <c r="H7" s="341"/>
      <c r="I7" s="342"/>
      <c r="J7" s="346" t="s">
        <v>55</v>
      </c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</row>
    <row r="8" spans="1:76">
      <c r="A8" s="332"/>
      <c r="B8" s="336"/>
      <c r="C8" s="337"/>
      <c r="D8" s="338"/>
      <c r="E8" s="313"/>
      <c r="F8" s="343"/>
      <c r="G8" s="344"/>
      <c r="H8" s="344"/>
      <c r="I8" s="345"/>
      <c r="J8" s="347"/>
    </row>
    <row r="9" spans="1:76" ht="0.75" customHeight="1">
      <c r="A9" s="332"/>
      <c r="B9" s="336"/>
      <c r="C9" s="337"/>
      <c r="D9" s="338"/>
      <c r="E9" s="313"/>
      <c r="F9" s="312" t="s">
        <v>75</v>
      </c>
      <c r="G9" s="315" t="s">
        <v>76</v>
      </c>
      <c r="H9" s="316"/>
      <c r="I9" s="317" t="s">
        <v>77</v>
      </c>
      <c r="J9" s="347"/>
    </row>
    <row r="10" spans="1:76" ht="22.5" customHeight="1">
      <c r="A10" s="332"/>
      <c r="B10" s="312" t="s">
        <v>78</v>
      </c>
      <c r="C10" s="321" t="s">
        <v>79</v>
      </c>
      <c r="D10" s="321" t="s">
        <v>80</v>
      </c>
      <c r="E10" s="313"/>
      <c r="F10" s="313"/>
      <c r="G10" s="323" t="s">
        <v>182</v>
      </c>
      <c r="H10" s="324"/>
      <c r="I10" s="318"/>
      <c r="J10" s="347"/>
    </row>
    <row r="11" spans="1:76" s="214" customFormat="1" ht="15.75" customHeight="1">
      <c r="A11" s="332"/>
      <c r="B11" s="320"/>
      <c r="C11" s="322"/>
      <c r="D11" s="322"/>
      <c r="E11" s="313"/>
      <c r="F11" s="314"/>
      <c r="G11" s="212" t="s">
        <v>81</v>
      </c>
      <c r="H11" s="213" t="s">
        <v>82</v>
      </c>
      <c r="I11" s="319"/>
      <c r="J11" s="347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</row>
    <row r="12" spans="1:76" ht="66.75" customHeight="1">
      <c r="A12" s="215" t="s">
        <v>84</v>
      </c>
      <c r="B12" s="216" t="s">
        <v>83</v>
      </c>
      <c r="C12" s="217" t="s">
        <v>85</v>
      </c>
      <c r="D12" s="218" t="s">
        <v>86</v>
      </c>
      <c r="E12" s="219" t="s">
        <v>87</v>
      </c>
      <c r="F12" s="219" t="s">
        <v>93</v>
      </c>
      <c r="G12" s="220">
        <v>2</v>
      </c>
      <c r="H12" s="220">
        <v>0.92</v>
      </c>
      <c r="I12" s="221">
        <f t="shared" ref="I12:I21" si="0">IF(G12=0,0,(H12/G12))</f>
        <v>0.46</v>
      </c>
      <c r="J12" s="222">
        <f t="shared" ref="J12:J21" si="1">+I12</f>
        <v>0.46</v>
      </c>
    </row>
    <row r="13" spans="1:76" ht="93.75" customHeight="1">
      <c r="A13" s="215" t="s">
        <v>84</v>
      </c>
      <c r="B13" s="217" t="s">
        <v>83</v>
      </c>
      <c r="C13" s="223" t="s">
        <v>88</v>
      </c>
      <c r="D13" s="224" t="s">
        <v>89</v>
      </c>
      <c r="E13" s="219" t="s">
        <v>90</v>
      </c>
      <c r="F13" s="219" t="s">
        <v>93</v>
      </c>
      <c r="G13" s="225">
        <v>0.31</v>
      </c>
      <c r="H13" s="225">
        <v>0.5</v>
      </c>
      <c r="I13" s="221">
        <f t="shared" si="0"/>
        <v>1.6129032258064517</v>
      </c>
      <c r="J13" s="222">
        <f t="shared" si="1"/>
        <v>1.6129032258064517</v>
      </c>
    </row>
    <row r="14" spans="1:76" ht="238.5" customHeight="1">
      <c r="A14" s="215" t="s">
        <v>84</v>
      </c>
      <c r="B14" s="217" t="s">
        <v>83</v>
      </c>
      <c r="C14" s="223" t="s">
        <v>91</v>
      </c>
      <c r="D14" s="223" t="s">
        <v>92</v>
      </c>
      <c r="E14" s="219" t="s">
        <v>91</v>
      </c>
      <c r="F14" s="219" t="s">
        <v>93</v>
      </c>
      <c r="G14" s="225">
        <v>0.63</v>
      </c>
      <c r="H14" s="225">
        <v>0.75</v>
      </c>
      <c r="I14" s="221">
        <f t="shared" si="0"/>
        <v>1.1904761904761905</v>
      </c>
      <c r="J14" s="222">
        <f t="shared" si="1"/>
        <v>1.1904761904761905</v>
      </c>
    </row>
    <row r="15" spans="1:76" ht="177.75" customHeight="1">
      <c r="A15" s="215" t="s">
        <v>84</v>
      </c>
      <c r="B15" s="217" t="s">
        <v>83</v>
      </c>
      <c r="C15" s="223" t="s">
        <v>94</v>
      </c>
      <c r="D15" s="223" t="s">
        <v>95</v>
      </c>
      <c r="E15" s="219" t="s">
        <v>96</v>
      </c>
      <c r="F15" s="219" t="s">
        <v>93</v>
      </c>
      <c r="G15" s="225">
        <v>0.43</v>
      </c>
      <c r="H15" s="225">
        <v>0.38</v>
      </c>
      <c r="I15" s="221">
        <f t="shared" si="0"/>
        <v>0.88372093023255816</v>
      </c>
      <c r="J15" s="222">
        <f t="shared" si="1"/>
        <v>0.88372093023255816</v>
      </c>
    </row>
    <row r="16" spans="1:76" ht="73.5" customHeight="1">
      <c r="A16" s="215" t="s">
        <v>84</v>
      </c>
      <c r="B16" s="217" t="s">
        <v>83</v>
      </c>
      <c r="C16" s="223" t="s">
        <v>97</v>
      </c>
      <c r="D16" s="224" t="s">
        <v>98</v>
      </c>
      <c r="E16" s="219" t="s">
        <v>99</v>
      </c>
      <c r="F16" s="219" t="s">
        <v>93</v>
      </c>
      <c r="G16" s="225">
        <v>0.7</v>
      </c>
      <c r="H16" s="225">
        <v>0.21</v>
      </c>
      <c r="I16" s="221">
        <f t="shared" si="0"/>
        <v>0.3</v>
      </c>
      <c r="J16" s="222">
        <f t="shared" si="1"/>
        <v>0.3</v>
      </c>
    </row>
    <row r="17" spans="1:11" ht="241.5" customHeight="1">
      <c r="A17" s="215" t="s">
        <v>84</v>
      </c>
      <c r="B17" s="217" t="s">
        <v>83</v>
      </c>
      <c r="C17" s="226" t="s">
        <v>100</v>
      </c>
      <c r="D17" s="223" t="s">
        <v>169</v>
      </c>
      <c r="E17" s="219" t="s">
        <v>101</v>
      </c>
      <c r="F17" s="219" t="s">
        <v>93</v>
      </c>
      <c r="G17" s="225">
        <v>3.13</v>
      </c>
      <c r="H17" s="225">
        <v>1.1299999999999999</v>
      </c>
      <c r="I17" s="221">
        <f t="shared" si="0"/>
        <v>0.36102236421725237</v>
      </c>
      <c r="J17" s="222">
        <f t="shared" si="1"/>
        <v>0.36102236421725237</v>
      </c>
    </row>
    <row r="18" spans="1:11" ht="67.5" customHeight="1">
      <c r="A18" s="215" t="s">
        <v>84</v>
      </c>
      <c r="B18" s="217" t="s">
        <v>83</v>
      </c>
      <c r="C18" s="226" t="s">
        <v>102</v>
      </c>
      <c r="D18" s="223" t="s">
        <v>103</v>
      </c>
      <c r="E18" s="219" t="s">
        <v>104</v>
      </c>
      <c r="F18" s="219" t="s">
        <v>93</v>
      </c>
      <c r="G18" s="225">
        <v>4.5</v>
      </c>
      <c r="H18" s="225">
        <v>1.75</v>
      </c>
      <c r="I18" s="221">
        <f t="shared" si="0"/>
        <v>0.3888888888888889</v>
      </c>
      <c r="J18" s="222">
        <f t="shared" si="1"/>
        <v>0.3888888888888889</v>
      </c>
    </row>
    <row r="19" spans="1:11" s="227" customFormat="1" ht="102" customHeight="1">
      <c r="A19" s="215" t="s">
        <v>84</v>
      </c>
      <c r="B19" s="217" t="s">
        <v>83</v>
      </c>
      <c r="C19" s="226" t="s">
        <v>105</v>
      </c>
      <c r="D19" s="223" t="s">
        <v>106</v>
      </c>
      <c r="E19" s="219" t="s">
        <v>107</v>
      </c>
      <c r="F19" s="219" t="s">
        <v>93</v>
      </c>
      <c r="G19" s="225">
        <v>1.31</v>
      </c>
      <c r="H19" s="225">
        <v>1.1299999999999999</v>
      </c>
      <c r="I19" s="221">
        <f t="shared" si="0"/>
        <v>0.86259541984732813</v>
      </c>
      <c r="J19" s="222">
        <f t="shared" si="1"/>
        <v>0.86259541984732813</v>
      </c>
    </row>
    <row r="20" spans="1:11" ht="63" customHeight="1">
      <c r="A20" s="215" t="s">
        <v>84</v>
      </c>
      <c r="B20" s="217" t="s">
        <v>83</v>
      </c>
      <c r="C20" s="226" t="s">
        <v>108</v>
      </c>
      <c r="D20" s="223" t="s">
        <v>109</v>
      </c>
      <c r="E20" s="219" t="s">
        <v>110</v>
      </c>
      <c r="F20" s="219" t="s">
        <v>93</v>
      </c>
      <c r="G20" s="225">
        <v>0.1</v>
      </c>
      <c r="H20" s="225">
        <v>7.0000000000000007E-2</v>
      </c>
      <c r="I20" s="221">
        <f t="shared" si="0"/>
        <v>0.70000000000000007</v>
      </c>
      <c r="J20" s="222">
        <f t="shared" si="1"/>
        <v>0.70000000000000007</v>
      </c>
    </row>
    <row r="21" spans="1:11" ht="112.5" customHeight="1">
      <c r="A21" s="215" t="s">
        <v>84</v>
      </c>
      <c r="B21" s="217" t="s">
        <v>83</v>
      </c>
      <c r="C21" s="226" t="s">
        <v>111</v>
      </c>
      <c r="D21" s="223" t="s">
        <v>112</v>
      </c>
      <c r="E21" s="219" t="s">
        <v>113</v>
      </c>
      <c r="F21" s="219" t="s">
        <v>93</v>
      </c>
      <c r="G21" s="225">
        <v>0.09</v>
      </c>
      <c r="H21" s="225">
        <v>7.0000000000000007E-2</v>
      </c>
      <c r="I21" s="221">
        <f t="shared" si="0"/>
        <v>0.7777777777777779</v>
      </c>
      <c r="J21" s="222">
        <f t="shared" si="1"/>
        <v>0.7777777777777779</v>
      </c>
    </row>
    <row r="22" spans="1:11" s="211" customFormat="1" ht="24.75" customHeight="1">
      <c r="A22" s="228"/>
      <c r="B22" s="229"/>
      <c r="C22" s="230"/>
      <c r="D22" s="231"/>
      <c r="E22" s="232"/>
      <c r="F22" s="232"/>
      <c r="G22" s="233"/>
      <c r="H22" s="233"/>
      <c r="I22" s="233"/>
      <c r="J22" s="233"/>
      <c r="K22" s="234"/>
    </row>
    <row r="23" spans="1:11" s="235" customFormat="1" ht="39.75" customHeight="1">
      <c r="A23" s="306" t="s">
        <v>114</v>
      </c>
      <c r="B23" s="307"/>
      <c r="C23" s="307"/>
      <c r="D23" s="307"/>
      <c r="E23" s="307"/>
      <c r="F23" s="307"/>
      <c r="G23" s="307"/>
      <c r="H23" s="307"/>
      <c r="I23" s="307"/>
      <c r="J23" s="307"/>
    </row>
    <row r="24" spans="1:11" ht="16.5" customHeight="1">
      <c r="A24" s="308" t="s">
        <v>115</v>
      </c>
      <c r="B24" s="308"/>
      <c r="C24" s="308"/>
      <c r="D24" s="309"/>
      <c r="F24" s="310"/>
      <c r="G24" s="311"/>
      <c r="H24" s="311"/>
      <c r="I24" s="311"/>
      <c r="J24" s="311"/>
    </row>
    <row r="25" spans="1:11" ht="7.5" customHeight="1">
      <c r="A25" s="267"/>
      <c r="B25" s="267"/>
      <c r="C25" s="267"/>
      <c r="D25" s="268"/>
    </row>
    <row r="28" spans="1:11">
      <c r="G28" s="269"/>
    </row>
  </sheetData>
  <sheetProtection deleteRows="0" selectLockedCells="1"/>
  <mergeCells count="20">
    <mergeCell ref="A1:J1"/>
    <mergeCell ref="A2:J2"/>
    <mergeCell ref="A3:J3"/>
    <mergeCell ref="A4:J4"/>
    <mergeCell ref="A5:J5"/>
    <mergeCell ref="A23:J23"/>
    <mergeCell ref="A24:D24"/>
    <mergeCell ref="F24:J24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</mergeCells>
  <conditionalFormatting sqref="J12:J21">
    <cfRule type="cellIs" dxfId="15" priority="1" stopIfTrue="1" operator="between">
      <formula>0.000000000001</formula>
      <formula>0.899999999999</formula>
    </cfRule>
    <cfRule type="cellIs" dxfId="14" priority="2" stopIfTrue="1" operator="between">
      <formula>0.9</formula>
      <formula>0.999</formula>
    </cfRule>
    <cfRule type="cellIs" dxfId="13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B2:M49"/>
  <sheetViews>
    <sheetView topLeftCell="A25" zoomScale="75" workbookViewId="0">
      <selection activeCell="B25" sqref="B25:L49"/>
    </sheetView>
  </sheetViews>
  <sheetFormatPr baseColWidth="10" defaultRowHeight="12.75"/>
  <cols>
    <col min="1" max="1" width="6.7109375" style="272" customWidth="1"/>
    <col min="2" max="2" width="12.28515625" style="272" customWidth="1"/>
    <col min="3" max="3" width="11.28515625" style="272" customWidth="1"/>
    <col min="4" max="4" width="79.42578125" style="272" bestFit="1" customWidth="1"/>
    <col min="5" max="5" width="28.28515625" style="272" customWidth="1"/>
    <col min="6" max="6" width="15.42578125" style="272" customWidth="1"/>
    <col min="7" max="7" width="16" style="272" customWidth="1"/>
    <col min="8" max="8" width="14.5703125" style="272" customWidth="1"/>
    <col min="9" max="10" width="12.140625" style="272" customWidth="1"/>
    <col min="11" max="11" width="15.42578125" style="272" customWidth="1"/>
    <col min="12" max="12" width="13" style="272" customWidth="1"/>
    <col min="13" max="13" width="12.85546875" style="272" customWidth="1"/>
    <col min="14" max="16384" width="11.42578125" style="272"/>
  </cols>
  <sheetData>
    <row r="2" spans="2:13" ht="15.75">
      <c r="L2" s="237" t="s">
        <v>116</v>
      </c>
      <c r="M2" s="238"/>
    </row>
    <row r="3" spans="2:13" s="239" customFormat="1" ht="21" customHeight="1">
      <c r="B3" s="357" t="s">
        <v>167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2:13" ht="10.5" customHeight="1"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2:13" s="268" customFormat="1" ht="37.5" customHeight="1">
      <c r="B5" s="359" t="s">
        <v>117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</row>
    <row r="7" spans="2:13" ht="18.75">
      <c r="B7" s="361" t="s">
        <v>118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</row>
    <row r="8" spans="2:13" ht="7.5" customHeight="1">
      <c r="B8" s="273"/>
      <c r="C8" s="240"/>
      <c r="D8" s="240"/>
      <c r="E8" s="241"/>
      <c r="F8" s="241"/>
      <c r="G8" s="241"/>
      <c r="H8" s="241"/>
      <c r="I8" s="241"/>
    </row>
    <row r="9" spans="2:13">
      <c r="B9" s="363" t="s">
        <v>119</v>
      </c>
      <c r="C9" s="364"/>
      <c r="D9" s="364"/>
      <c r="E9" s="364"/>
      <c r="F9" s="364"/>
      <c r="G9" s="364"/>
      <c r="H9" s="364"/>
      <c r="I9" s="364"/>
      <c r="J9" s="364"/>
      <c r="K9" s="364"/>
      <c r="L9" s="364"/>
    </row>
    <row r="10" spans="2:13" ht="16.5" customHeight="1">
      <c r="B10" s="355" t="s">
        <v>47</v>
      </c>
      <c r="C10" s="355" t="s">
        <v>120</v>
      </c>
      <c r="D10" s="355" t="s">
        <v>121</v>
      </c>
      <c r="E10" s="355" t="s">
        <v>180</v>
      </c>
      <c r="F10" s="355" t="s">
        <v>181</v>
      </c>
      <c r="G10" s="355" t="s">
        <v>182</v>
      </c>
      <c r="H10" s="355"/>
      <c r="I10" s="356" t="s">
        <v>4</v>
      </c>
      <c r="J10" s="356"/>
      <c r="K10" s="356" t="s">
        <v>5</v>
      </c>
      <c r="L10" s="356"/>
    </row>
    <row r="11" spans="2:13">
      <c r="B11" s="355"/>
      <c r="C11" s="355"/>
      <c r="D11" s="355"/>
      <c r="E11" s="355"/>
      <c r="F11" s="355"/>
      <c r="G11" s="355"/>
      <c r="H11" s="355"/>
      <c r="I11" s="271" t="s">
        <v>122</v>
      </c>
      <c r="J11" s="271" t="s">
        <v>123</v>
      </c>
      <c r="K11" s="355" t="s">
        <v>124</v>
      </c>
      <c r="L11" s="355" t="s">
        <v>125</v>
      </c>
    </row>
    <row r="12" spans="2:13" ht="32.25" customHeight="1">
      <c r="B12" s="355"/>
      <c r="C12" s="355"/>
      <c r="D12" s="355"/>
      <c r="E12" s="355"/>
      <c r="F12" s="355"/>
      <c r="G12" s="270" t="s">
        <v>126</v>
      </c>
      <c r="H12" s="270" t="s">
        <v>127</v>
      </c>
      <c r="I12" s="242"/>
      <c r="J12" s="242"/>
      <c r="K12" s="355"/>
      <c r="L12" s="355"/>
    </row>
    <row r="13" spans="2:13" ht="15" customHeight="1">
      <c r="B13" s="243">
        <v>3</v>
      </c>
      <c r="C13" s="244" t="s">
        <v>166</v>
      </c>
      <c r="D13" s="243" t="s">
        <v>152</v>
      </c>
      <c r="E13" s="245">
        <v>311.8</v>
      </c>
      <c r="F13" s="245">
        <v>379.4</v>
      </c>
      <c r="G13" s="245">
        <v>180.8</v>
      </c>
      <c r="H13" s="245">
        <v>153</v>
      </c>
      <c r="I13" s="245">
        <f>H13-G13</f>
        <v>-27.800000000000011</v>
      </c>
      <c r="J13" s="245">
        <f>((H13/G13)*100)-100</f>
        <v>-15.37610619469028</v>
      </c>
      <c r="K13" s="246">
        <f>+J13</f>
        <v>-15.37610619469028</v>
      </c>
      <c r="L13" s="246">
        <f>+J13</f>
        <v>-15.37610619469028</v>
      </c>
    </row>
    <row r="14" spans="2:13">
      <c r="B14" s="243"/>
      <c r="C14" s="244"/>
      <c r="D14" s="247"/>
      <c r="E14" s="245"/>
      <c r="F14" s="245"/>
      <c r="G14" s="245"/>
      <c r="H14" s="245"/>
      <c r="I14" s="245"/>
      <c r="J14" s="245"/>
      <c r="K14" s="246">
        <f>+J14</f>
        <v>0</v>
      </c>
      <c r="L14" s="246">
        <f>+J14</f>
        <v>0</v>
      </c>
    </row>
    <row r="15" spans="2:13">
      <c r="I15" s="248"/>
      <c r="J15" s="249"/>
      <c r="K15" s="248"/>
    </row>
    <row r="16" spans="2:13">
      <c r="B16" s="250" t="s">
        <v>128</v>
      </c>
      <c r="C16" s="251"/>
      <c r="D16" s="251"/>
      <c r="E16" s="251"/>
      <c r="I16" s="252"/>
      <c r="J16" s="252"/>
      <c r="K16" s="252"/>
    </row>
    <row r="17" spans="2:12">
      <c r="B17" s="250"/>
    </row>
    <row r="18" spans="2:12">
      <c r="B18" s="356" t="s">
        <v>129</v>
      </c>
      <c r="C18" s="356"/>
      <c r="D18" s="356"/>
      <c r="E18" s="356"/>
      <c r="F18" s="355" t="s">
        <v>73</v>
      </c>
      <c r="G18" s="355" t="s">
        <v>75</v>
      </c>
      <c r="H18" s="355" t="s">
        <v>130</v>
      </c>
      <c r="I18" s="356" t="s">
        <v>131</v>
      </c>
      <c r="J18" s="356"/>
      <c r="K18" s="356"/>
      <c r="L18" s="355" t="s">
        <v>5</v>
      </c>
    </row>
    <row r="19" spans="2:12">
      <c r="B19" s="355" t="s">
        <v>132</v>
      </c>
      <c r="C19" s="355" t="s">
        <v>78</v>
      </c>
      <c r="D19" s="355" t="s">
        <v>133</v>
      </c>
      <c r="E19" s="355" t="s">
        <v>134</v>
      </c>
      <c r="F19" s="355"/>
      <c r="G19" s="355"/>
      <c r="H19" s="355"/>
      <c r="I19" s="356" t="s">
        <v>183</v>
      </c>
      <c r="J19" s="356"/>
      <c r="K19" s="355" t="s">
        <v>135</v>
      </c>
      <c r="L19" s="355"/>
    </row>
    <row r="20" spans="2:12" ht="18.75" customHeight="1">
      <c r="B20" s="355"/>
      <c r="C20" s="355"/>
      <c r="D20" s="355"/>
      <c r="E20" s="355"/>
      <c r="F20" s="355"/>
      <c r="G20" s="355"/>
      <c r="H20" s="355"/>
      <c r="I20" s="271" t="s">
        <v>81</v>
      </c>
      <c r="J20" s="271" t="s">
        <v>82</v>
      </c>
      <c r="K20" s="355"/>
      <c r="L20" s="355"/>
    </row>
    <row r="21" spans="2:12" ht="110.25" customHeight="1">
      <c r="B21" s="253" t="s">
        <v>153</v>
      </c>
      <c r="C21" s="253" t="s">
        <v>83</v>
      </c>
      <c r="D21" s="254" t="s">
        <v>154</v>
      </c>
      <c r="E21" s="265" t="s">
        <v>155</v>
      </c>
      <c r="F21" s="265" t="s">
        <v>156</v>
      </c>
      <c r="G21" s="219" t="s">
        <v>93</v>
      </c>
      <c r="H21" s="253"/>
      <c r="I21" s="225">
        <v>0.7</v>
      </c>
      <c r="J21" s="225">
        <v>0.21</v>
      </c>
      <c r="K21" s="264">
        <f>J21-I21</f>
        <v>-0.49</v>
      </c>
      <c r="L21" s="256">
        <f>(J21/I21)*100</f>
        <v>30</v>
      </c>
    </row>
    <row r="22" spans="2:12" ht="74.25" customHeight="1">
      <c r="B22" s="253" t="s">
        <v>153</v>
      </c>
      <c r="C22" s="253" t="s">
        <v>83</v>
      </c>
      <c r="D22" s="254" t="s">
        <v>157</v>
      </c>
      <c r="E22" s="265" t="s">
        <v>158</v>
      </c>
      <c r="F22" s="265" t="s">
        <v>156</v>
      </c>
      <c r="G22" s="219" t="s">
        <v>93</v>
      </c>
      <c r="H22" s="253"/>
      <c r="I22" s="220">
        <v>2</v>
      </c>
      <c r="J22" s="220">
        <v>0.92</v>
      </c>
      <c r="K22" s="264">
        <f>J22-I22</f>
        <v>-1.08</v>
      </c>
      <c r="L22" s="256">
        <f t="shared" ref="L22:L25" si="0">(J22/I22)*100</f>
        <v>46</v>
      </c>
    </row>
    <row r="23" spans="2:12" ht="73.5" customHeight="1">
      <c r="B23" s="253" t="s">
        <v>153</v>
      </c>
      <c r="C23" s="253" t="s">
        <v>83</v>
      </c>
      <c r="D23" s="254" t="s">
        <v>159</v>
      </c>
      <c r="E23" s="266" t="s">
        <v>160</v>
      </c>
      <c r="F23" s="265" t="s">
        <v>156</v>
      </c>
      <c r="G23" s="219" t="s">
        <v>93</v>
      </c>
      <c r="H23" s="253"/>
      <c r="I23" s="220">
        <v>1.31</v>
      </c>
      <c r="J23" s="220">
        <v>1.1299999999999999</v>
      </c>
      <c r="K23" s="264">
        <f>J23-I23</f>
        <v>-0.18000000000000016</v>
      </c>
      <c r="L23" s="256">
        <f t="shared" si="0"/>
        <v>86.259541984732806</v>
      </c>
    </row>
    <row r="24" spans="2:12" ht="220.5" customHeight="1">
      <c r="B24" s="253" t="s">
        <v>153</v>
      </c>
      <c r="C24" s="253" t="s">
        <v>83</v>
      </c>
      <c r="D24" s="254" t="s">
        <v>161</v>
      </c>
      <c r="E24" s="265" t="s">
        <v>162</v>
      </c>
      <c r="F24" s="265" t="s">
        <v>156</v>
      </c>
      <c r="G24" s="219" t="s">
        <v>93</v>
      </c>
      <c r="H24" s="253"/>
      <c r="I24" s="225">
        <v>3.13</v>
      </c>
      <c r="J24" s="225">
        <v>1.1299999999999999</v>
      </c>
      <c r="K24" s="264">
        <f>J24-I24</f>
        <v>-2</v>
      </c>
      <c r="L24" s="256">
        <f t="shared" si="0"/>
        <v>36.102236421725237</v>
      </c>
    </row>
    <row r="25" spans="2:12" ht="204" customHeight="1">
      <c r="B25" s="253" t="s">
        <v>153</v>
      </c>
      <c r="C25" s="253" t="s">
        <v>83</v>
      </c>
      <c r="D25" s="254" t="s">
        <v>163</v>
      </c>
      <c r="E25" s="265" t="s">
        <v>164</v>
      </c>
      <c r="F25" s="265" t="s">
        <v>156</v>
      </c>
      <c r="G25" s="219" t="s">
        <v>93</v>
      </c>
      <c r="H25" s="253"/>
      <c r="I25" s="225">
        <v>0.625</v>
      </c>
      <c r="J25" s="225">
        <v>0.75</v>
      </c>
      <c r="K25" s="264">
        <f>J25-I25</f>
        <v>0.125</v>
      </c>
      <c r="L25" s="256">
        <f t="shared" si="0"/>
        <v>120</v>
      </c>
    </row>
    <row r="26" spans="2:12" ht="6" customHeight="1">
      <c r="B26" s="257"/>
      <c r="C26" s="257"/>
      <c r="D26" s="257"/>
      <c r="E26" s="257"/>
      <c r="F26" s="257"/>
      <c r="G26" s="257"/>
      <c r="H26" s="257"/>
      <c r="I26" s="257"/>
      <c r="J26" s="257"/>
      <c r="K26" s="258"/>
      <c r="L26" s="257"/>
    </row>
    <row r="27" spans="2:12" ht="6" customHeight="1">
      <c r="B27" s="257"/>
      <c r="C27" s="257"/>
      <c r="D27" s="257"/>
      <c r="E27" s="257"/>
      <c r="F27" s="257"/>
      <c r="G27" s="257"/>
      <c r="H27" s="257"/>
      <c r="I27" s="257"/>
      <c r="J27" s="257"/>
      <c r="K27" s="258"/>
      <c r="L27" s="257"/>
    </row>
    <row r="28" spans="2:12" ht="25.5" customHeight="1">
      <c r="B28" s="351"/>
      <c r="C28" s="307"/>
      <c r="D28" s="307"/>
      <c r="E28" s="307"/>
      <c r="F28" s="307"/>
      <c r="G28" s="307"/>
      <c r="H28" s="307"/>
      <c r="I28" s="307"/>
      <c r="J28" s="307"/>
      <c r="K28" s="307"/>
      <c r="L28" s="307"/>
    </row>
    <row r="29" spans="2:12" ht="6" customHeight="1">
      <c r="B29" s="257"/>
      <c r="C29" s="257"/>
      <c r="D29" s="257"/>
      <c r="E29" s="257"/>
      <c r="F29" s="257"/>
      <c r="G29" s="257"/>
      <c r="H29" s="257"/>
      <c r="I29" s="257"/>
      <c r="J29" s="257"/>
      <c r="K29" s="258"/>
      <c r="L29" s="257"/>
    </row>
    <row r="30" spans="2:12">
      <c r="B30" s="250" t="s">
        <v>136</v>
      </c>
      <c r="C30" s="257"/>
      <c r="D30" s="257"/>
      <c r="E30" s="257"/>
      <c r="F30" s="257"/>
      <c r="G30" s="257"/>
      <c r="H30" s="257"/>
      <c r="I30" s="257"/>
      <c r="J30" s="257"/>
      <c r="K30" s="258"/>
      <c r="L30" s="257"/>
    </row>
    <row r="31" spans="2:12" ht="18" customHeight="1">
      <c r="B31" s="259" t="s">
        <v>165</v>
      </c>
      <c r="C31" s="257"/>
      <c r="D31" s="257"/>
      <c r="E31" s="257"/>
      <c r="F31" s="257"/>
      <c r="G31" s="257"/>
      <c r="H31" s="257"/>
      <c r="I31" s="257"/>
      <c r="J31" s="257"/>
      <c r="K31" s="258"/>
      <c r="L31" s="257"/>
    </row>
    <row r="32" spans="2:12" ht="35.25" customHeight="1">
      <c r="B32" s="351" t="s">
        <v>137</v>
      </c>
      <c r="C32" s="307"/>
      <c r="D32" s="307"/>
      <c r="E32" s="307"/>
      <c r="F32" s="307"/>
      <c r="G32" s="307"/>
      <c r="H32" s="307"/>
      <c r="I32" s="307"/>
      <c r="J32" s="307"/>
      <c r="K32" s="307"/>
      <c r="L32" s="307"/>
    </row>
    <row r="33" spans="2:12" ht="32.25" customHeight="1">
      <c r="B33" s="352" t="s">
        <v>114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</row>
    <row r="34" spans="2:12" ht="19.5" customHeight="1">
      <c r="B34" s="259" t="s">
        <v>138</v>
      </c>
      <c r="C34" s="260"/>
      <c r="D34" s="260"/>
      <c r="E34" s="257"/>
      <c r="F34" s="257"/>
      <c r="G34" s="257"/>
      <c r="H34" s="257"/>
      <c r="I34" s="257"/>
      <c r="J34" s="257"/>
      <c r="K34" s="258"/>
      <c r="L34" s="257"/>
    </row>
    <row r="35" spans="2:12">
      <c r="B35" s="257"/>
      <c r="C35" s="257"/>
      <c r="D35" s="257"/>
      <c r="E35" s="257"/>
      <c r="F35" s="257"/>
      <c r="G35" s="257"/>
      <c r="H35" s="257"/>
      <c r="I35" s="257"/>
      <c r="J35" s="257"/>
      <c r="K35" s="258"/>
      <c r="L35" s="257"/>
    </row>
    <row r="36" spans="2:12">
      <c r="B36" s="354" t="s">
        <v>42</v>
      </c>
      <c r="C36" s="354"/>
      <c r="D36" s="354"/>
      <c r="E36" s="261"/>
      <c r="F36" s="354" t="s">
        <v>43</v>
      </c>
      <c r="G36" s="354"/>
      <c r="H36" s="354"/>
      <c r="I36" s="261"/>
      <c r="J36" s="261"/>
      <c r="K36" s="262"/>
      <c r="L36" s="261"/>
    </row>
    <row r="37" spans="2:12">
      <c r="B37" s="257"/>
      <c r="C37" s="257"/>
      <c r="D37" s="257"/>
      <c r="E37" s="257"/>
      <c r="F37" s="257"/>
      <c r="G37" s="257"/>
      <c r="H37" s="257"/>
      <c r="I37" s="257"/>
      <c r="J37" s="257"/>
      <c r="K37" s="258"/>
      <c r="L37" s="257"/>
    </row>
    <row r="38" spans="2:12">
      <c r="B38" s="255" t="s">
        <v>139</v>
      </c>
      <c r="C38" s="350" t="s">
        <v>140</v>
      </c>
      <c r="D38" s="350"/>
      <c r="E38" s="257"/>
      <c r="F38" s="255" t="s">
        <v>139</v>
      </c>
      <c r="G38" s="350" t="s">
        <v>140</v>
      </c>
      <c r="H38" s="350"/>
      <c r="I38" s="257"/>
      <c r="J38" s="257"/>
      <c r="K38" s="258"/>
      <c r="L38" s="257"/>
    </row>
    <row r="39" spans="2:12">
      <c r="B39" s="255" t="s">
        <v>141</v>
      </c>
      <c r="C39" s="349" t="s">
        <v>142</v>
      </c>
      <c r="D39" s="349"/>
      <c r="E39" s="257"/>
      <c r="F39" s="255" t="s">
        <v>141</v>
      </c>
      <c r="G39" s="349" t="s">
        <v>142</v>
      </c>
      <c r="H39" s="349"/>
      <c r="I39" s="257"/>
      <c r="J39" s="257"/>
      <c r="K39" s="258"/>
      <c r="L39" s="257"/>
    </row>
    <row r="40" spans="2:12">
      <c r="B40" s="255" t="s">
        <v>143</v>
      </c>
      <c r="C40" s="348" t="s">
        <v>144</v>
      </c>
      <c r="D40" s="348"/>
      <c r="E40" s="257"/>
      <c r="F40" s="255" t="s">
        <v>143</v>
      </c>
      <c r="G40" s="348" t="s">
        <v>144</v>
      </c>
      <c r="H40" s="348"/>
      <c r="I40" s="257"/>
      <c r="J40" s="257"/>
      <c r="K40" s="258"/>
      <c r="L40" s="257"/>
    </row>
    <row r="41" spans="2:12">
      <c r="B41" s="257"/>
      <c r="C41" s="257"/>
      <c r="D41" s="257"/>
      <c r="E41" s="257"/>
      <c r="F41" s="257"/>
      <c r="G41" s="257"/>
      <c r="H41" s="257"/>
      <c r="I41" s="257"/>
      <c r="J41" s="257"/>
      <c r="K41" s="258"/>
      <c r="L41" s="257"/>
    </row>
    <row r="42" spans="2:12" ht="3.75" customHeight="1">
      <c r="B42" s="257"/>
      <c r="C42" s="257"/>
      <c r="D42" s="257"/>
      <c r="E42" s="257"/>
      <c r="F42" s="257"/>
      <c r="G42" s="257"/>
      <c r="H42" s="257"/>
      <c r="I42" s="257"/>
      <c r="J42" s="257"/>
      <c r="K42" s="263"/>
      <c r="L42" s="257"/>
    </row>
    <row r="43" spans="2:12" ht="6.75" customHeight="1">
      <c r="B43" s="257"/>
      <c r="C43" s="257"/>
      <c r="D43" s="257"/>
      <c r="E43" s="257"/>
      <c r="F43" s="257"/>
      <c r="G43" s="257"/>
      <c r="H43" s="257"/>
      <c r="I43" s="257"/>
      <c r="J43" s="257"/>
      <c r="K43" s="263"/>
      <c r="L43" s="257"/>
    </row>
    <row r="44" spans="2:12">
      <c r="B44" s="250" t="s">
        <v>145</v>
      </c>
      <c r="C44" s="261"/>
      <c r="D44" s="261"/>
      <c r="E44" s="257"/>
      <c r="F44" s="257"/>
      <c r="G44" s="257"/>
      <c r="H44" s="257"/>
      <c r="I44" s="257"/>
      <c r="J44" s="257"/>
      <c r="K44" s="263"/>
      <c r="L44" s="257"/>
    </row>
    <row r="45" spans="2:12">
      <c r="B45" s="257"/>
      <c r="C45" s="257"/>
      <c r="D45" s="257"/>
      <c r="E45" s="257"/>
      <c r="F45" s="257"/>
      <c r="G45" s="257"/>
      <c r="H45" s="257"/>
      <c r="I45" s="257"/>
      <c r="J45" s="257"/>
      <c r="K45" s="263"/>
      <c r="L45" s="257"/>
    </row>
    <row r="46" spans="2:12">
      <c r="B46" s="255" t="s">
        <v>139</v>
      </c>
      <c r="C46" s="350" t="s">
        <v>146</v>
      </c>
      <c r="D46" s="350"/>
      <c r="E46" s="257"/>
      <c r="F46" s="257"/>
      <c r="G46" s="257"/>
      <c r="H46" s="257"/>
      <c r="I46" s="257"/>
      <c r="J46" s="257"/>
      <c r="K46" s="263"/>
      <c r="L46" s="257"/>
    </row>
    <row r="47" spans="2:12">
      <c r="B47" s="255" t="s">
        <v>141</v>
      </c>
      <c r="C47" s="349" t="s">
        <v>147</v>
      </c>
      <c r="D47" s="349"/>
      <c r="E47" s="257"/>
      <c r="F47" s="257"/>
      <c r="G47" s="257"/>
      <c r="H47" s="257"/>
      <c r="I47" s="257"/>
      <c r="J47" s="257"/>
      <c r="K47" s="263"/>
      <c r="L47" s="257"/>
    </row>
    <row r="48" spans="2:12">
      <c r="B48" s="255" t="s">
        <v>143</v>
      </c>
      <c r="C48" s="348" t="s">
        <v>148</v>
      </c>
      <c r="D48" s="348"/>
      <c r="E48" s="257"/>
      <c r="F48" s="257"/>
      <c r="G48" s="257"/>
      <c r="H48" s="257"/>
      <c r="I48" s="257"/>
      <c r="J48" s="257"/>
      <c r="K48" s="263"/>
      <c r="L48" s="257"/>
    </row>
    <row r="49" spans="2:12">
      <c r="B49" s="257"/>
      <c r="C49" s="257"/>
      <c r="D49" s="257"/>
      <c r="E49" s="257"/>
      <c r="F49" s="257"/>
      <c r="G49" s="257"/>
      <c r="H49" s="257"/>
      <c r="I49" s="257"/>
      <c r="J49" s="257"/>
      <c r="K49" s="263"/>
      <c r="L49" s="257"/>
    </row>
  </sheetData>
  <mergeCells count="40"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  <mergeCell ref="B18:E18"/>
    <mergeCell ref="F18:F20"/>
    <mergeCell ref="G18:G20"/>
    <mergeCell ref="H18:H20"/>
    <mergeCell ref="I18:K18"/>
    <mergeCell ref="I19:J19"/>
    <mergeCell ref="K19:K20"/>
    <mergeCell ref="I10:J10"/>
    <mergeCell ref="K10:L10"/>
    <mergeCell ref="K11:K12"/>
    <mergeCell ref="L11:L12"/>
    <mergeCell ref="L18:L20"/>
    <mergeCell ref="C38:D38"/>
    <mergeCell ref="G38:H38"/>
    <mergeCell ref="B19:B20"/>
    <mergeCell ref="C19:C20"/>
    <mergeCell ref="D19:D20"/>
    <mergeCell ref="E19:E20"/>
    <mergeCell ref="B28:L28"/>
    <mergeCell ref="B32:L32"/>
    <mergeCell ref="B33:L33"/>
    <mergeCell ref="B36:D36"/>
    <mergeCell ref="F36:H36"/>
    <mergeCell ref="C48:D48"/>
    <mergeCell ref="C39:D39"/>
    <mergeCell ref="G39:H39"/>
    <mergeCell ref="C40:D40"/>
    <mergeCell ref="G40:H40"/>
    <mergeCell ref="C46:D46"/>
    <mergeCell ref="C47:D47"/>
  </mergeCells>
  <conditionalFormatting sqref="L14">
    <cfRule type="cellIs" dxfId="12" priority="7" stopIfTrue="1" operator="between">
      <formula>5</formula>
      <formula>10</formula>
    </cfRule>
    <cfRule type="cellIs" dxfId="11" priority="8" stopIfTrue="1" operator="greaterThan">
      <formula>10</formula>
    </cfRule>
    <cfRule type="cellIs" priority="9" stopIfTrue="1" operator="lessThan">
      <formula>5</formula>
    </cfRule>
  </conditionalFormatting>
  <conditionalFormatting sqref="L21:L25">
    <cfRule type="cellIs" dxfId="10" priority="10" stopIfTrue="1" operator="lessThan">
      <formula>90</formula>
    </cfRule>
    <cfRule type="cellIs" dxfId="9" priority="11" stopIfTrue="1" operator="between">
      <formula>90</formula>
      <formula>99</formula>
    </cfRule>
    <cfRule type="cellIs" dxfId="8" priority="12" stopIfTrue="1" operator="between">
      <formula>100</formula>
      <formula>1000</formula>
    </cfRule>
  </conditionalFormatting>
  <conditionalFormatting sqref="K14">
    <cfRule type="cellIs" dxfId="7" priority="13" stopIfTrue="1" operator="lessThan">
      <formula>-10</formula>
    </cfRule>
    <cfRule type="cellIs" dxfId="6" priority="14" stopIfTrue="1" operator="between">
      <formula>-5</formula>
      <formula>-10</formula>
    </cfRule>
    <cfRule type="cellIs" dxfId="5" priority="15" stopIfTrue="1" operator="lessThan">
      <formula>-0.5</formula>
    </cfRule>
  </conditionalFormatting>
  <conditionalFormatting sqref="L13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K13">
    <cfRule type="cellIs" dxfId="2" priority="4" stopIfTrue="1" operator="lessThan">
      <formula>-10</formula>
    </cfRule>
    <cfRule type="cellIs" dxfId="1" priority="5" stopIfTrue="1" operator="between">
      <formula>-5</formula>
      <formula>-10</formula>
    </cfRule>
    <cfRule type="cellIs" dxfId="0" priority="6" stopIfTrue="1" operator="lessThan">
      <formula>-0.5</formula>
    </cfRule>
  </conditionalFormatting>
  <printOptions horizontalCentered="1" verticalCentered="1"/>
  <pageMargins left="0.59055118110236227" right="0.59055118110236227" top="0.25" bottom="0.22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I7"/>
  <sheetViews>
    <sheetView topLeftCell="A46" workbookViewId="0">
      <selection activeCell="C7" sqref="C7:J65"/>
    </sheetView>
  </sheetViews>
  <sheetFormatPr baseColWidth="10" defaultColWidth="11.42578125" defaultRowHeight="12.75"/>
  <sheetData>
    <row r="5" spans="2:9">
      <c r="B5" s="147" t="s">
        <v>149</v>
      </c>
      <c r="C5" s="147"/>
      <c r="D5" s="147"/>
      <c r="E5" s="147"/>
      <c r="F5" s="147"/>
      <c r="G5" s="147"/>
      <c r="H5" s="147"/>
      <c r="I5" s="147"/>
    </row>
    <row r="7" spans="2:9" ht="15.75">
      <c r="B7" s="147"/>
      <c r="C7" s="147"/>
      <c r="D7" s="147"/>
      <c r="E7" s="147"/>
      <c r="F7" s="147"/>
      <c r="G7" s="147"/>
      <c r="H7" s="147"/>
      <c r="I7" s="123" t="s">
        <v>150</v>
      </c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 (2)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 (2)'!Área_de_impresión</vt:lpstr>
      <vt:lpstr>'CRITERIOS SEMAFOROS'!OLE_LINK2</vt:lpstr>
      <vt:lpstr>'CATEGORIAS PROGRAMATICAS'!Títulos_a_imprimir</vt:lpstr>
      <vt:lpstr>'INDICADORES DE DESEMPEÑO (2)'!Títulos_a_imprimir</vt:lpstr>
    </vt:vector>
  </TitlesOfParts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LeticiaE</cp:lastModifiedBy>
  <cp:revision/>
  <cp:lastPrinted>2021-09-10T22:15:32Z</cp:lastPrinted>
  <dcterms:created xsi:type="dcterms:W3CDTF">2001-08-03T16:37:07Z</dcterms:created>
  <dcterms:modified xsi:type="dcterms:W3CDTF">2021-09-14T22:56:30Z</dcterms:modified>
</cp:coreProperties>
</file>